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mil\OneDrive - Skandikon\Skrivbordet\"/>
    </mc:Choice>
  </mc:AlternateContent>
  <xr:revisionPtr revIDLastSave="0" documentId="13_ncr:1_{DC4FABAC-DA82-4F18-A539-BECB8D93B1B8}" xr6:coauthVersionLast="47" xr6:coauthVersionMax="47" xr10:uidLastSave="{00000000-0000-0000-0000-000000000000}"/>
  <bookViews>
    <workbookView xWindow="6960" yWindow="1740" windowWidth="21600" windowHeight="11175" xr2:uid="{00000000-000D-0000-FFFF-FFFF00000000}"/>
  </bookViews>
  <sheets>
    <sheet name="Premieför Summering" sheetId="3" r:id="rId1"/>
    <sheet name="Alecta" sheetId="18" r:id="rId2"/>
    <sheet name="AMF Fond" sheetId="5" r:id="rId3"/>
    <sheet name="AMF Liv" sheetId="6" r:id="rId4"/>
    <sheet name="Folksam LO Fond" sheetId="7" r:id="rId5"/>
    <sheet name="Futur Pension" sheetId="8" r:id="rId6"/>
    <sheet name="Handelsbanken Fond" sheetId="9" r:id="rId7"/>
    <sheet name="KPA Pension Fond" sheetId="10" r:id="rId8"/>
    <sheet name="KPA Pension Passivt val" sheetId="11" r:id="rId9"/>
    <sheet name="KPA Pension Trad" sheetId="12" r:id="rId10"/>
    <sheet name="LF Fond" sheetId="13" r:id="rId11"/>
    <sheet name="Nordea Fond" sheetId="4" r:id="rId12"/>
    <sheet name="SEB Fond" sheetId="14" r:id="rId13"/>
    <sheet name="Skandia Liv" sheetId="15" r:id="rId14"/>
    <sheet name="Svenska Lärarfonder" sheetId="16" r:id="rId15"/>
    <sheet name="Swedbank Fond" sheetId="17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3" l="1"/>
  <c r="I27" i="3"/>
  <c r="I28" i="3"/>
  <c r="I29" i="3"/>
  <c r="I30" i="3"/>
  <c r="I31" i="3"/>
  <c r="I32" i="3"/>
  <c r="I33" i="3"/>
  <c r="I34" i="3"/>
  <c r="I35" i="3"/>
  <c r="D26" i="3"/>
  <c r="D27" i="3"/>
  <c r="D28" i="3"/>
  <c r="D29" i="3"/>
  <c r="D30" i="3"/>
  <c r="D16" i="17"/>
  <c r="C16" i="17"/>
  <c r="C19" i="3" s="1"/>
  <c r="H35" i="3" s="1"/>
  <c r="D16" i="16"/>
  <c r="C16" i="16"/>
  <c r="C18" i="3" s="1"/>
  <c r="H34" i="3" s="1"/>
  <c r="D16" i="15"/>
  <c r="C16" i="15"/>
  <c r="C17" i="3" s="1"/>
  <c r="C30" i="3" s="1"/>
  <c r="D16" i="14"/>
  <c r="C16" i="14"/>
  <c r="D16" i="4"/>
  <c r="C16" i="4"/>
  <c r="C15" i="3" s="1"/>
  <c r="H32" i="3" s="1"/>
  <c r="D16" i="13"/>
  <c r="C16" i="13"/>
  <c r="C14" i="3" s="1"/>
  <c r="H31" i="3" s="1"/>
  <c r="D16" i="12"/>
  <c r="C16" i="12"/>
  <c r="D16" i="11"/>
  <c r="C16" i="11"/>
  <c r="C12" i="3" s="1"/>
  <c r="C28" i="3" s="1"/>
  <c r="D16" i="10"/>
  <c r="C16" i="10"/>
  <c r="C11" i="3" s="1"/>
  <c r="H30" i="3" s="1"/>
  <c r="D16" i="9"/>
  <c r="C16" i="9"/>
  <c r="C10" i="3" s="1"/>
  <c r="H29" i="3" s="1"/>
  <c r="D16" i="8"/>
  <c r="C16" i="8"/>
  <c r="C9" i="3" s="1"/>
  <c r="H28" i="3" s="1"/>
  <c r="D16" i="7"/>
  <c r="C16" i="7"/>
  <c r="C8" i="3" s="1"/>
  <c r="H27" i="3" s="1"/>
  <c r="D16" i="6"/>
  <c r="C16" i="6"/>
  <c r="C7" i="3" s="1"/>
  <c r="C27" i="3" s="1"/>
  <c r="D16" i="5"/>
  <c r="C16" i="5"/>
  <c r="C6" i="3" s="1"/>
  <c r="H26" i="3" s="1"/>
  <c r="C26" i="3"/>
  <c r="D16" i="18"/>
  <c r="C16" i="18"/>
  <c r="C5" i="3" s="1"/>
  <c r="C13" i="3"/>
  <c r="C29" i="3" s="1"/>
  <c r="C16" i="3"/>
  <c r="H33" i="3" s="1"/>
  <c r="D31" i="3"/>
  <c r="I36" i="3" l="1"/>
  <c r="C31" i="3"/>
  <c r="H36" i="3"/>
  <c r="D20" i="3"/>
  <c r="C20" i="3"/>
</calcChain>
</file>

<file path=xl/sharedStrings.xml><?xml version="1.0" encoding="utf-8"?>
<sst xmlns="http://schemas.openxmlformats.org/spreadsheetml/2006/main" count="572" uniqueCount="64">
  <si>
    <t>Period</t>
  </si>
  <si>
    <t>2021-01-01</t>
  </si>
  <si>
    <t>Alecta</t>
  </si>
  <si>
    <t>2021-02-01</t>
  </si>
  <si>
    <t>2021-03-01</t>
  </si>
  <si>
    <t>2021-04-01</t>
  </si>
  <si>
    <t>2021-05-01</t>
  </si>
  <si>
    <t>2021-06-01</t>
  </si>
  <si>
    <t>2021-07-01</t>
  </si>
  <si>
    <t>2021-08-01</t>
  </si>
  <si>
    <t>2021-09-01</t>
  </si>
  <si>
    <t>Futur Pension</t>
  </si>
  <si>
    <t>Länsförsäkringar Fond</t>
  </si>
  <si>
    <t>Svenska Lärarfonder</t>
  </si>
  <si>
    <t>Fondförsäkring</t>
  </si>
  <si>
    <t>Livbolag</t>
  </si>
  <si>
    <t>Premiebelopp</t>
  </si>
  <si>
    <t>Antal försäkrade</t>
  </si>
  <si>
    <t>Total</t>
  </si>
  <si>
    <t>Traditionell Försäkring</t>
  </si>
  <si>
    <t>Summering period</t>
  </si>
  <si>
    <t>Typ av förmedling</t>
  </si>
  <si>
    <t>Kvartalsförmedling</t>
  </si>
  <si>
    <t>Summa</t>
  </si>
  <si>
    <t>* Se flikar för data per livbolag och månad</t>
  </si>
  <si>
    <t>Premieförmedling och antal försäkrade AKAP/KAP-KL 2021 (inklusive årsförmedling 2020)</t>
  </si>
  <si>
    <t>2021-10-01</t>
  </si>
  <si>
    <t>2021-11-01</t>
  </si>
  <si>
    <t>2021-12-01</t>
  </si>
  <si>
    <t>KPA Pension (Fond)</t>
  </si>
  <si>
    <t>KPA Pension  (Trad)</t>
  </si>
  <si>
    <t>KPA Pension  (Passivt val, trad)</t>
  </si>
  <si>
    <t>KPA Pension</t>
  </si>
  <si>
    <t xml:space="preserve">AMF </t>
  </si>
  <si>
    <t>Skandia</t>
  </si>
  <si>
    <t xml:space="preserve">AMF  </t>
  </si>
  <si>
    <t xml:space="preserve">Handelsbanken </t>
  </si>
  <si>
    <t xml:space="preserve">KPA Pension </t>
  </si>
  <si>
    <t xml:space="preserve">Länsförsäkringar </t>
  </si>
  <si>
    <t xml:space="preserve">Nordea </t>
  </si>
  <si>
    <t xml:space="preserve">SEB </t>
  </si>
  <si>
    <t>Swedbank</t>
  </si>
  <si>
    <t>Swedbank (Fond)</t>
  </si>
  <si>
    <t>Skandia (Trad)</t>
  </si>
  <si>
    <t>SEB (Fond)</t>
  </si>
  <si>
    <t>Nordea (Fond)</t>
  </si>
  <si>
    <t>Länsförsäkringar (Fond)</t>
  </si>
  <si>
    <t>Handelsbanken (Fond)</t>
  </si>
  <si>
    <t>Futur Pension (Fond)</t>
  </si>
  <si>
    <t>Folksam LO Fond</t>
  </si>
  <si>
    <t>AMF (Trad)</t>
  </si>
  <si>
    <t>AMF (Fond)</t>
  </si>
  <si>
    <t>Alecta (Trad)</t>
  </si>
  <si>
    <t>Års- och kvartalsförmedling</t>
  </si>
  <si>
    <t>KPA Pension(Passivt val)</t>
  </si>
  <si>
    <t>Handelsbanken Fond</t>
  </si>
  <si>
    <t xml:space="preserve">Handelsbanken Fond </t>
  </si>
  <si>
    <t>KPA Pension (Passivt val)</t>
  </si>
  <si>
    <t>KPA Pension (Passivt val, trad)</t>
  </si>
  <si>
    <t>Nordea Fond</t>
  </si>
  <si>
    <t>AMF trad</t>
  </si>
  <si>
    <t>AMF Fond</t>
  </si>
  <si>
    <t>Skandia Liv, trad</t>
  </si>
  <si>
    <t>KPA Pension (Trad)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</si>
</sst>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0"/>
      <name val="Calibri"/>
      <family val="2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/>
    <xf numFmtId="0" fontId="6" fillId="0" borderId="0" xfId="0" applyFont="1" applyAlignment="1"/>
    <xf numFmtId="0" fontId="7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0" borderId="0" xfId="0" applyBorder="1"/>
    <xf numFmtId="3" fontId="4" fillId="0" borderId="1" xfId="0" applyNumberFormat="1" applyFont="1" applyBorder="1"/>
    <xf numFmtId="0" fontId="0" fillId="2" borderId="5" xfId="0" applyFill="1" applyBorder="1"/>
    <xf numFmtId="0" fontId="0" fillId="2" borderId="6" xfId="0" applyFill="1" applyBorder="1"/>
    <xf numFmtId="0" fontId="3" fillId="3" borderId="5" xfId="0" applyFont="1" applyFill="1" applyBorder="1"/>
    <xf numFmtId="0" fontId="4" fillId="3" borderId="5" xfId="0" applyFont="1" applyFill="1" applyBorder="1"/>
    <xf numFmtId="0" fontId="2" fillId="2" borderId="7" xfId="0" applyFont="1" applyFill="1" applyBorder="1"/>
    <xf numFmtId="3" fontId="5" fillId="2" borderId="8" xfId="0" applyNumberFormat="1" applyFont="1" applyFill="1" applyBorder="1"/>
    <xf numFmtId="3" fontId="5" fillId="2" borderId="9" xfId="0" applyNumberFormat="1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right" vertical="top"/>
    </xf>
    <xf numFmtId="0" fontId="0" fillId="2" borderId="8" xfId="0" applyFill="1" applyBorder="1"/>
    <xf numFmtId="0" fontId="0" fillId="2" borderId="9" xfId="0" applyFill="1" applyBorder="1"/>
    <xf numFmtId="0" fontId="1" fillId="0" borderId="6" xfId="0" applyFont="1" applyBorder="1" applyAlignment="1">
      <alignment horizontal="center" vertical="top"/>
    </xf>
    <xf numFmtId="0" fontId="0" fillId="3" borderId="0" xfId="0" applyFill="1"/>
    <xf numFmtId="0" fontId="1" fillId="0" borderId="10" xfId="0" applyFont="1" applyBorder="1" applyAlignment="1">
      <alignment horizontal="center"/>
    </xf>
    <xf numFmtId="3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right" vertical="top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3" fontId="2" fillId="2" borderId="8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left"/>
    </xf>
  </cellXfs>
  <cellStyles count="1"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3" formatCode="#,##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002060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3" formatCode="#,##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002060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3" formatCode="#,##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002060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FE8530-8195-45B3-8712-8E2D5E463259}" name="Tabell1" displayName="Tabell1" ref="B4:D19" totalsRowShown="0" headerRowDxfId="11">
  <autoFilter ref="B4:D19" xr:uid="{32FE8530-8195-45B3-8712-8E2D5E463259}"/>
  <tableColumns count="3">
    <tableColumn id="1" xr3:uid="{1DC443E0-8431-4DB9-94BA-A6AB58C4B052}" name="Livbolag" dataDxfId="10"/>
    <tableColumn id="2" xr3:uid="{9F44184B-A672-4FEE-86C0-5A2AE926C1C6}" name="Premiebelopp" dataDxfId="9"/>
    <tableColumn id="3" xr3:uid="{3D7E9A9E-1E4F-44CC-867D-0BE9795BE531}" name="Antal försäkrade" dataDxfId="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D56C75-8EB8-482D-AC9D-B107E82D8BDD}" name="Tabell13" displayName="Tabell13" ref="B25:D30" totalsRowShown="0" headerRowDxfId="7">
  <autoFilter ref="B25:D30" xr:uid="{05D56C75-8EB8-482D-AC9D-B107E82D8BDD}"/>
  <tableColumns count="3">
    <tableColumn id="1" xr3:uid="{23D1FF91-1495-4E3E-80F9-FC4FFBF7181A}" name="Livbolag" dataDxfId="6"/>
    <tableColumn id="2" xr3:uid="{A36CA946-5A50-4FCD-B16B-E051EA3F1084}" name="Premiebelopp" dataDxfId="5"/>
    <tableColumn id="3" xr3:uid="{1B9DC6A2-6BEF-4E77-A4AD-BFA7A731623F}" name="Antal försäkrade" dataDxfId="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2FF5BA3-F9AC-4CB3-A2DD-E2B239D6CDC5}" name="Tabell134" displayName="Tabell134" ref="G25:I35" totalsRowShown="0" headerRowDxfId="3">
  <autoFilter ref="G25:I35" xr:uid="{C2FF5BA3-F9AC-4CB3-A2DD-E2B239D6CDC5}"/>
  <tableColumns count="3">
    <tableColumn id="1" xr3:uid="{9D9CC502-69F4-41F7-B47B-E7B3AE923B34}" name="Livbolag" dataDxfId="2"/>
    <tableColumn id="2" xr3:uid="{FDA75C88-9993-4B8C-9B9C-F8E0A0D0DF2E}" name="Premiebelopp" dataDxfId="1"/>
    <tableColumn id="3" xr3:uid="{455CBB12-5389-40C8-988E-6A76BEDC894E}" name="Antal försäkrad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6F7E4-D724-4B9F-8D67-08A353A02183}">
  <dimension ref="A1:I36"/>
  <sheetViews>
    <sheetView tabSelected="1" workbookViewId="0">
      <selection activeCell="D36" sqref="D36"/>
    </sheetView>
  </sheetViews>
  <sheetFormatPr defaultRowHeight="15" x14ac:dyDescent="0.25"/>
  <cols>
    <col min="1" max="1" width="16.140625" customWidth="1"/>
    <col min="2" max="2" width="40.42578125" bestFit="1" customWidth="1"/>
    <col min="3" max="3" width="14.28515625" bestFit="1" customWidth="1"/>
    <col min="4" max="4" width="18" bestFit="1" customWidth="1"/>
    <col min="7" max="7" width="40.42578125" bestFit="1" customWidth="1"/>
    <col min="8" max="8" width="16.140625" bestFit="1" customWidth="1"/>
    <col min="9" max="9" width="18" bestFit="1" customWidth="1"/>
  </cols>
  <sheetData>
    <row r="1" spans="1:4" ht="18.75" x14ac:dyDescent="0.3">
      <c r="A1" s="3" t="s">
        <v>25</v>
      </c>
      <c r="B1" s="3"/>
      <c r="C1" s="3"/>
    </row>
    <row r="2" spans="1:4" ht="15.75" thickBot="1" x14ac:dyDescent="0.3"/>
    <row r="3" spans="1:4" ht="18.75" x14ac:dyDescent="0.3">
      <c r="B3" s="30" t="s">
        <v>20</v>
      </c>
      <c r="C3" s="31"/>
      <c r="D3" s="32"/>
    </row>
    <row r="4" spans="1:4" x14ac:dyDescent="0.25">
      <c r="B4" s="11" t="s">
        <v>15</v>
      </c>
      <c r="C4" s="8" t="s">
        <v>16</v>
      </c>
      <c r="D4" s="12" t="s">
        <v>17</v>
      </c>
    </row>
    <row r="5" spans="1:4" ht="15.75" x14ac:dyDescent="0.25">
      <c r="B5" s="13" t="s">
        <v>52</v>
      </c>
      <c r="C5" s="10">
        <f>Alecta!C16</f>
        <v>19770736</v>
      </c>
      <c r="D5" s="10">
        <v>1166</v>
      </c>
    </row>
    <row r="6" spans="1:4" ht="15.75" x14ac:dyDescent="0.25">
      <c r="B6" s="13" t="s">
        <v>51</v>
      </c>
      <c r="C6" s="10">
        <f>'AMF Fond'!C16</f>
        <v>150156760</v>
      </c>
      <c r="D6" s="10">
        <v>8250</v>
      </c>
    </row>
    <row r="7" spans="1:4" ht="15.75" x14ac:dyDescent="0.25">
      <c r="B7" s="13" t="s">
        <v>50</v>
      </c>
      <c r="C7" s="10">
        <f>'AMF Liv'!C16</f>
        <v>258275049</v>
      </c>
      <c r="D7" s="10">
        <v>16068</v>
      </c>
    </row>
    <row r="8" spans="1:4" ht="15.75" x14ac:dyDescent="0.25">
      <c r="B8" s="13" t="s">
        <v>49</v>
      </c>
      <c r="C8" s="10">
        <f>'Folksam LO Fond'!C16</f>
        <v>141035019</v>
      </c>
      <c r="D8" s="10">
        <v>9427</v>
      </c>
    </row>
    <row r="9" spans="1:4" ht="15.75" x14ac:dyDescent="0.25">
      <c r="B9" s="13" t="s">
        <v>48</v>
      </c>
      <c r="C9" s="10">
        <f>'Futur Pension'!C16</f>
        <v>41667833</v>
      </c>
      <c r="D9" s="10">
        <v>2232</v>
      </c>
    </row>
    <row r="10" spans="1:4" ht="15.75" x14ac:dyDescent="0.25">
      <c r="B10" s="13" t="s">
        <v>47</v>
      </c>
      <c r="C10" s="10">
        <f>'Handelsbanken Fond'!C16</f>
        <v>199348796</v>
      </c>
      <c r="D10" s="10">
        <v>10823</v>
      </c>
    </row>
    <row r="11" spans="1:4" ht="15.75" x14ac:dyDescent="0.25">
      <c r="B11" s="13" t="s">
        <v>29</v>
      </c>
      <c r="C11" s="10">
        <f>'KPA Pension Fond'!C16</f>
        <v>90101664</v>
      </c>
      <c r="D11" s="10">
        <v>4835</v>
      </c>
    </row>
    <row r="12" spans="1:4" ht="15.75" x14ac:dyDescent="0.25">
      <c r="B12" s="14" t="s">
        <v>31</v>
      </c>
      <c r="C12" s="10">
        <f>'KPA Pension Passivt val'!C16</f>
        <v>2986662011</v>
      </c>
      <c r="D12" s="10">
        <v>229126</v>
      </c>
    </row>
    <row r="13" spans="1:4" ht="15.75" x14ac:dyDescent="0.25">
      <c r="B13" s="13" t="s">
        <v>30</v>
      </c>
      <c r="C13" s="10">
        <f>'KPA Pension Trad'!C16</f>
        <v>321236321</v>
      </c>
      <c r="D13" s="10">
        <v>18651</v>
      </c>
    </row>
    <row r="14" spans="1:4" ht="15.75" x14ac:dyDescent="0.25">
      <c r="B14" s="13" t="s">
        <v>46</v>
      </c>
      <c r="C14" s="10">
        <f>'LF Fond'!C16</f>
        <v>14546162</v>
      </c>
      <c r="D14" s="10">
        <v>671</v>
      </c>
    </row>
    <row r="15" spans="1:4" ht="15.75" x14ac:dyDescent="0.25">
      <c r="B15" s="13" t="s">
        <v>45</v>
      </c>
      <c r="C15" s="10">
        <f>'Nordea Fond'!C16</f>
        <v>209243562</v>
      </c>
      <c r="D15" s="10">
        <v>11493</v>
      </c>
    </row>
    <row r="16" spans="1:4" ht="15.75" x14ac:dyDescent="0.25">
      <c r="B16" s="13" t="s">
        <v>44</v>
      </c>
      <c r="C16" s="10">
        <f>'SEB Fond'!C16</f>
        <v>104126870</v>
      </c>
      <c r="D16" s="10">
        <v>5444</v>
      </c>
    </row>
    <row r="17" spans="2:9" ht="15.75" x14ac:dyDescent="0.25">
      <c r="B17" s="13" t="s">
        <v>43</v>
      </c>
      <c r="C17" s="10">
        <f>'Skandia Liv'!C16</f>
        <v>20151888</v>
      </c>
      <c r="D17" s="10">
        <v>911</v>
      </c>
    </row>
    <row r="18" spans="2:9" ht="15.75" x14ac:dyDescent="0.25">
      <c r="B18" s="13" t="s">
        <v>13</v>
      </c>
      <c r="C18" s="10">
        <f>'Svenska Lärarfonder'!C16</f>
        <v>37892848</v>
      </c>
      <c r="D18" s="10">
        <v>1998</v>
      </c>
    </row>
    <row r="19" spans="2:9" ht="15.75" x14ac:dyDescent="0.25">
      <c r="B19" s="13" t="s">
        <v>42</v>
      </c>
      <c r="C19" s="10">
        <f>'Swedbank Fond'!C16</f>
        <v>418103904</v>
      </c>
      <c r="D19" s="10">
        <v>24621</v>
      </c>
    </row>
    <row r="20" spans="2:9" ht="16.5" thickBot="1" x14ac:dyDescent="0.3">
      <c r="B20" s="15" t="s">
        <v>18</v>
      </c>
      <c r="C20" s="16">
        <f>SUBTOTAL(109,Tabell1[Premiebelopp])</f>
        <v>5012319423</v>
      </c>
      <c r="D20" s="17">
        <f>SUBTOTAL(109,Tabell1[Antal försäkrade])</f>
        <v>345716</v>
      </c>
    </row>
    <row r="22" spans="2:9" x14ac:dyDescent="0.25">
      <c r="B22" s="25" t="s">
        <v>24</v>
      </c>
    </row>
    <row r="23" spans="2:9" ht="15.75" thickBot="1" x14ac:dyDescent="0.3"/>
    <row r="24" spans="2:9" ht="18.75" x14ac:dyDescent="0.3">
      <c r="B24" s="30" t="s">
        <v>19</v>
      </c>
      <c r="C24" s="31"/>
      <c r="D24" s="32"/>
      <c r="E24" s="4"/>
      <c r="F24" s="4"/>
      <c r="G24" s="30" t="s">
        <v>14</v>
      </c>
      <c r="H24" s="31"/>
      <c r="I24" s="32"/>
    </row>
    <row r="25" spans="2:9" x14ac:dyDescent="0.25">
      <c r="B25" s="11" t="s">
        <v>15</v>
      </c>
      <c r="C25" s="8" t="s">
        <v>16</v>
      </c>
      <c r="D25" s="12" t="s">
        <v>17</v>
      </c>
      <c r="G25" s="11" t="s">
        <v>15</v>
      </c>
      <c r="H25" s="8" t="s">
        <v>16</v>
      </c>
      <c r="I25" s="12" t="s">
        <v>17</v>
      </c>
    </row>
    <row r="26" spans="2:9" ht="15.75" x14ac:dyDescent="0.25">
      <c r="B26" s="13" t="s">
        <v>2</v>
      </c>
      <c r="C26" s="10">
        <f>C5</f>
        <v>19770736</v>
      </c>
      <c r="D26" s="10">
        <f>D5</f>
        <v>1166</v>
      </c>
      <c r="G26" s="13" t="s">
        <v>35</v>
      </c>
      <c r="H26" s="10">
        <f>C6</f>
        <v>150156760</v>
      </c>
      <c r="I26" s="10">
        <f>D6</f>
        <v>8250</v>
      </c>
    </row>
    <row r="27" spans="2:9" ht="15.75" x14ac:dyDescent="0.25">
      <c r="B27" s="13" t="s">
        <v>33</v>
      </c>
      <c r="C27" s="10">
        <f>C7</f>
        <v>258275049</v>
      </c>
      <c r="D27" s="10">
        <f>D7</f>
        <v>16068</v>
      </c>
      <c r="G27" s="13" t="s">
        <v>49</v>
      </c>
      <c r="H27" s="10">
        <f t="shared" ref="H27:I30" si="0">C8</f>
        <v>141035019</v>
      </c>
      <c r="I27" s="10">
        <f t="shared" si="0"/>
        <v>9427</v>
      </c>
    </row>
    <row r="28" spans="2:9" ht="15.75" x14ac:dyDescent="0.25">
      <c r="B28" s="14" t="s">
        <v>57</v>
      </c>
      <c r="C28" s="10">
        <f>C12</f>
        <v>2986662011</v>
      </c>
      <c r="D28" s="10">
        <f>D12</f>
        <v>229126</v>
      </c>
      <c r="G28" s="13" t="s">
        <v>11</v>
      </c>
      <c r="H28" s="10">
        <f t="shared" si="0"/>
        <v>41667833</v>
      </c>
      <c r="I28" s="10">
        <f t="shared" si="0"/>
        <v>2232</v>
      </c>
    </row>
    <row r="29" spans="2:9" ht="15.75" x14ac:dyDescent="0.25">
      <c r="B29" s="13" t="s">
        <v>32</v>
      </c>
      <c r="C29" s="10">
        <f>C13</f>
        <v>321236321</v>
      </c>
      <c r="D29" s="10">
        <f>D13</f>
        <v>18651</v>
      </c>
      <c r="G29" s="13" t="s">
        <v>36</v>
      </c>
      <c r="H29" s="10">
        <f t="shared" si="0"/>
        <v>199348796</v>
      </c>
      <c r="I29" s="10">
        <f t="shared" si="0"/>
        <v>10823</v>
      </c>
    </row>
    <row r="30" spans="2:9" ht="15.75" x14ac:dyDescent="0.25">
      <c r="B30" s="13" t="s">
        <v>34</v>
      </c>
      <c r="C30" s="10">
        <f>C17</f>
        <v>20151888</v>
      </c>
      <c r="D30" s="10">
        <f>D17</f>
        <v>911</v>
      </c>
      <c r="G30" s="13" t="s">
        <v>37</v>
      </c>
      <c r="H30" s="10">
        <f t="shared" si="0"/>
        <v>90101664</v>
      </c>
      <c r="I30" s="10">
        <f t="shared" si="0"/>
        <v>4835</v>
      </c>
    </row>
    <row r="31" spans="2:9" ht="16.5" thickBot="1" x14ac:dyDescent="0.3">
      <c r="B31" s="15" t="s">
        <v>18</v>
      </c>
      <c r="C31" s="16">
        <f>SUBTOTAL(109,Tabell13[Premiebelopp])</f>
        <v>3606096005</v>
      </c>
      <c r="D31" s="17">
        <f>SUBTOTAL(109,Tabell13[Antal försäkrade])</f>
        <v>265922</v>
      </c>
      <c r="G31" s="13" t="s">
        <v>38</v>
      </c>
      <c r="H31" s="10">
        <f t="shared" ref="H31:I33" si="1">C14</f>
        <v>14546162</v>
      </c>
      <c r="I31" s="10">
        <f t="shared" si="1"/>
        <v>671</v>
      </c>
    </row>
    <row r="32" spans="2:9" ht="15.75" x14ac:dyDescent="0.25">
      <c r="G32" s="13" t="s">
        <v>39</v>
      </c>
      <c r="H32" s="10">
        <f t="shared" si="1"/>
        <v>209243562</v>
      </c>
      <c r="I32" s="10">
        <f t="shared" si="1"/>
        <v>11493</v>
      </c>
    </row>
    <row r="33" spans="7:9" ht="15.75" x14ac:dyDescent="0.25">
      <c r="G33" s="13" t="s">
        <v>40</v>
      </c>
      <c r="H33" s="10">
        <f t="shared" si="1"/>
        <v>104126870</v>
      </c>
      <c r="I33" s="10">
        <f t="shared" si="1"/>
        <v>5444</v>
      </c>
    </row>
    <row r="34" spans="7:9" ht="15.75" x14ac:dyDescent="0.25">
      <c r="G34" s="13" t="s">
        <v>13</v>
      </c>
      <c r="H34" s="10">
        <f>C18</f>
        <v>37892848</v>
      </c>
      <c r="I34" s="10">
        <f>D18</f>
        <v>1998</v>
      </c>
    </row>
    <row r="35" spans="7:9" ht="15.75" x14ac:dyDescent="0.25">
      <c r="G35" s="13" t="s">
        <v>41</v>
      </c>
      <c r="H35" s="10">
        <f>C19</f>
        <v>418103904</v>
      </c>
      <c r="I35" s="10">
        <f>D19</f>
        <v>24621</v>
      </c>
    </row>
    <row r="36" spans="7:9" ht="16.5" thickBot="1" x14ac:dyDescent="0.3">
      <c r="G36" s="15" t="s">
        <v>18</v>
      </c>
      <c r="H36" s="16">
        <f>SUBTOTAL(109,Tabell134[Premiebelopp])</f>
        <v>1406223418</v>
      </c>
      <c r="I36" s="17">
        <f>SUBTOTAL(109,Tabell134[Antal försäkrade])</f>
        <v>79794</v>
      </c>
    </row>
  </sheetData>
  <mergeCells count="3">
    <mergeCell ref="G24:I24"/>
    <mergeCell ref="B24:D24"/>
    <mergeCell ref="B3:D3"/>
  </mergeCell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D7C19-EF1F-47CD-AC5F-99465389758D}">
  <dimension ref="B1:F16"/>
  <sheetViews>
    <sheetView workbookViewId="0">
      <selection activeCell="D27" sqref="D27:E27"/>
    </sheetView>
  </sheetViews>
  <sheetFormatPr defaultRowHeight="15" x14ac:dyDescent="0.25"/>
  <cols>
    <col min="2" max="2" width="19.5703125" bestFit="1" customWidth="1"/>
    <col min="3" max="3" width="13.85546875" bestFit="1" customWidth="1"/>
    <col min="4" max="4" width="15.7109375" bestFit="1" customWidth="1"/>
    <col min="5" max="5" width="22.5703125" customWidth="1"/>
    <col min="6" max="6" width="10.140625" bestFit="1" customWidth="1"/>
  </cols>
  <sheetData>
    <row r="1" spans="2:6" ht="15.75" thickBot="1" x14ac:dyDescent="0.3"/>
    <row r="2" spans="2:6" ht="18.75" x14ac:dyDescent="0.3">
      <c r="B2" s="30" t="s">
        <v>63</v>
      </c>
      <c r="C2" s="31"/>
      <c r="D2" s="31"/>
      <c r="E2" s="31"/>
      <c r="F2" s="32"/>
    </row>
    <row r="3" spans="2:6" x14ac:dyDescent="0.25">
      <c r="B3" s="18" t="s">
        <v>15</v>
      </c>
      <c r="C3" s="7" t="s">
        <v>16</v>
      </c>
      <c r="D3" s="7" t="s">
        <v>17</v>
      </c>
      <c r="E3" s="7" t="s">
        <v>21</v>
      </c>
      <c r="F3" s="19" t="s">
        <v>0</v>
      </c>
    </row>
    <row r="4" spans="2:6" x14ac:dyDescent="0.25">
      <c r="B4" s="20" t="s">
        <v>63</v>
      </c>
      <c r="C4" s="2">
        <v>1255177</v>
      </c>
      <c r="D4" s="1">
        <v>657</v>
      </c>
      <c r="E4" s="5"/>
      <c r="F4" s="21" t="s">
        <v>1</v>
      </c>
    </row>
    <row r="5" spans="2:6" x14ac:dyDescent="0.25">
      <c r="B5" s="20" t="s">
        <v>63</v>
      </c>
      <c r="C5" s="2">
        <v>545310</v>
      </c>
      <c r="D5" s="1">
        <v>592</v>
      </c>
      <c r="E5" s="5"/>
      <c r="F5" s="21" t="s">
        <v>3</v>
      </c>
    </row>
    <row r="6" spans="2:6" ht="16.5" customHeight="1" x14ac:dyDescent="0.25">
      <c r="B6" s="20" t="s">
        <v>63</v>
      </c>
      <c r="C6" s="2">
        <v>269804023</v>
      </c>
      <c r="D6" s="1">
        <v>18651</v>
      </c>
      <c r="E6" s="6" t="s">
        <v>53</v>
      </c>
      <c r="F6" s="21" t="s">
        <v>4</v>
      </c>
    </row>
    <row r="7" spans="2:6" x14ac:dyDescent="0.25">
      <c r="B7" s="20" t="s">
        <v>63</v>
      </c>
      <c r="C7" s="2">
        <v>721669</v>
      </c>
      <c r="D7" s="1">
        <v>755</v>
      </c>
      <c r="E7" s="5"/>
      <c r="F7" s="21" t="s">
        <v>5</v>
      </c>
    </row>
    <row r="8" spans="2:6" x14ac:dyDescent="0.25">
      <c r="B8" s="20" t="s">
        <v>63</v>
      </c>
      <c r="C8" s="2">
        <v>675877</v>
      </c>
      <c r="D8" s="1">
        <v>491</v>
      </c>
      <c r="E8" s="5"/>
      <c r="F8" s="21" t="s">
        <v>6</v>
      </c>
    </row>
    <row r="9" spans="2:6" x14ac:dyDescent="0.25">
      <c r="B9" s="20" t="s">
        <v>63</v>
      </c>
      <c r="C9" s="2">
        <v>14704375</v>
      </c>
      <c r="D9" s="1">
        <v>3555</v>
      </c>
      <c r="E9" s="5" t="s">
        <v>22</v>
      </c>
      <c r="F9" s="21" t="s">
        <v>7</v>
      </c>
    </row>
    <row r="10" spans="2:6" x14ac:dyDescent="0.25">
      <c r="B10" s="20" t="s">
        <v>63</v>
      </c>
      <c r="C10" s="2">
        <v>1403960</v>
      </c>
      <c r="D10" s="1">
        <v>633</v>
      </c>
      <c r="E10" s="5"/>
      <c r="F10" s="21" t="s">
        <v>8</v>
      </c>
    </row>
    <row r="11" spans="2:6" x14ac:dyDescent="0.25">
      <c r="B11" s="20" t="s">
        <v>63</v>
      </c>
      <c r="C11" s="2">
        <v>589620</v>
      </c>
      <c r="D11" s="1">
        <v>428</v>
      </c>
      <c r="E11" s="5"/>
      <c r="F11" s="21" t="s">
        <v>9</v>
      </c>
    </row>
    <row r="12" spans="2:6" x14ac:dyDescent="0.25">
      <c r="B12" s="20" t="s">
        <v>63</v>
      </c>
      <c r="C12" s="2">
        <v>14804274</v>
      </c>
      <c r="D12" s="1">
        <v>3294</v>
      </c>
      <c r="E12" s="5" t="s">
        <v>22</v>
      </c>
      <c r="F12" s="21" t="s">
        <v>10</v>
      </c>
    </row>
    <row r="13" spans="2:6" x14ac:dyDescent="0.25">
      <c r="B13" s="20" t="s">
        <v>63</v>
      </c>
      <c r="C13" s="27">
        <v>1698162</v>
      </c>
      <c r="D13" s="28">
        <v>636</v>
      </c>
      <c r="E13" s="29"/>
      <c r="F13" s="29" t="s">
        <v>26</v>
      </c>
    </row>
    <row r="14" spans="2:6" x14ac:dyDescent="0.25">
      <c r="B14" s="20" t="s">
        <v>63</v>
      </c>
      <c r="C14" s="27">
        <v>710983</v>
      </c>
      <c r="D14" s="28">
        <v>461</v>
      </c>
      <c r="E14" s="29"/>
      <c r="F14" s="29" t="s">
        <v>27</v>
      </c>
    </row>
    <row r="15" spans="2:6" x14ac:dyDescent="0.25">
      <c r="B15" s="20" t="s">
        <v>63</v>
      </c>
      <c r="C15" s="27">
        <v>14322891</v>
      </c>
      <c r="D15" s="28">
        <v>3156</v>
      </c>
      <c r="E15" s="5" t="s">
        <v>22</v>
      </c>
      <c r="F15" s="29" t="s">
        <v>28</v>
      </c>
    </row>
    <row r="16" spans="2:6" ht="15.75" thickBot="1" x14ac:dyDescent="0.3">
      <c r="B16" s="39" t="s">
        <v>23</v>
      </c>
      <c r="C16" s="38">
        <f>SUM(C4:C15)</f>
        <v>321236321</v>
      </c>
      <c r="D16" s="38">
        <f>SUM(D4:D15)</f>
        <v>33309</v>
      </c>
      <c r="E16" s="22"/>
      <c r="F16" s="23"/>
    </row>
  </sheetData>
  <mergeCells count="1">
    <mergeCell ref="B2:F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DFDC4-98AD-4667-9FAA-2882D93579A6}">
  <dimension ref="B1:F16"/>
  <sheetViews>
    <sheetView workbookViewId="0">
      <selection activeCell="F25" sqref="F25"/>
    </sheetView>
  </sheetViews>
  <sheetFormatPr defaultRowHeight="15" x14ac:dyDescent="0.25"/>
  <cols>
    <col min="2" max="2" width="21.5703125" customWidth="1"/>
    <col min="3" max="3" width="13.85546875" bestFit="1" customWidth="1"/>
    <col min="4" max="4" width="15.7109375" bestFit="1" customWidth="1"/>
    <col min="5" max="5" width="24.7109375" customWidth="1"/>
    <col min="6" max="6" width="10.140625" bestFit="1" customWidth="1"/>
  </cols>
  <sheetData>
    <row r="1" spans="2:6" ht="15.75" thickBot="1" x14ac:dyDescent="0.3"/>
    <row r="2" spans="2:6" ht="18.75" x14ac:dyDescent="0.3">
      <c r="B2" s="30" t="s">
        <v>12</v>
      </c>
      <c r="C2" s="31"/>
      <c r="D2" s="31"/>
      <c r="E2" s="31"/>
      <c r="F2" s="32"/>
    </row>
    <row r="3" spans="2:6" x14ac:dyDescent="0.25">
      <c r="B3" s="18" t="s">
        <v>15</v>
      </c>
      <c r="C3" s="7" t="s">
        <v>16</v>
      </c>
      <c r="D3" s="7" t="s">
        <v>17</v>
      </c>
      <c r="E3" s="7" t="s">
        <v>21</v>
      </c>
      <c r="F3" s="19" t="s">
        <v>0</v>
      </c>
    </row>
    <row r="4" spans="2:6" x14ac:dyDescent="0.25">
      <c r="B4" s="20" t="s">
        <v>46</v>
      </c>
      <c r="C4" s="2">
        <v>-20028</v>
      </c>
      <c r="D4" s="1">
        <v>27</v>
      </c>
      <c r="E4" s="5"/>
      <c r="F4" s="21" t="s">
        <v>1</v>
      </c>
    </row>
    <row r="5" spans="2:6" x14ac:dyDescent="0.25">
      <c r="B5" s="20" t="s">
        <v>46</v>
      </c>
      <c r="C5" s="2">
        <v>44085</v>
      </c>
      <c r="D5" s="1">
        <v>18</v>
      </c>
      <c r="E5" s="5"/>
      <c r="F5" s="21" t="s">
        <v>3</v>
      </c>
    </row>
    <row r="6" spans="2:6" x14ac:dyDescent="0.25">
      <c r="B6" s="20" t="s">
        <v>46</v>
      </c>
      <c r="C6" s="2">
        <v>10317433</v>
      </c>
      <c r="D6" s="1">
        <v>671</v>
      </c>
      <c r="E6" s="6" t="s">
        <v>53</v>
      </c>
      <c r="F6" s="21" t="s">
        <v>4</v>
      </c>
    </row>
    <row r="7" spans="2:6" x14ac:dyDescent="0.25">
      <c r="B7" s="20" t="s">
        <v>46</v>
      </c>
      <c r="C7" s="2">
        <v>478706</v>
      </c>
      <c r="D7" s="1">
        <v>66</v>
      </c>
      <c r="E7" s="5"/>
      <c r="F7" s="21" t="s">
        <v>5</v>
      </c>
    </row>
    <row r="8" spans="2:6" x14ac:dyDescent="0.25">
      <c r="B8" s="20" t="s">
        <v>46</v>
      </c>
      <c r="C8" s="2">
        <v>367377</v>
      </c>
      <c r="D8" s="1">
        <v>38</v>
      </c>
      <c r="E8" s="5"/>
      <c r="F8" s="21" t="s">
        <v>6</v>
      </c>
    </row>
    <row r="9" spans="2:6" x14ac:dyDescent="0.25">
      <c r="B9" s="20" t="s">
        <v>46</v>
      </c>
      <c r="C9" s="2">
        <v>950626</v>
      </c>
      <c r="D9" s="1">
        <v>181</v>
      </c>
      <c r="E9" s="5" t="s">
        <v>22</v>
      </c>
      <c r="F9" s="21" t="s">
        <v>7</v>
      </c>
    </row>
    <row r="10" spans="2:6" x14ac:dyDescent="0.25">
      <c r="B10" s="20" t="s">
        <v>46</v>
      </c>
      <c r="C10" s="2">
        <v>166070</v>
      </c>
      <c r="D10" s="1">
        <v>41</v>
      </c>
      <c r="E10" s="5"/>
      <c r="F10" s="21" t="s">
        <v>8</v>
      </c>
    </row>
    <row r="11" spans="2:6" x14ac:dyDescent="0.25">
      <c r="B11" s="20" t="s">
        <v>46</v>
      </c>
      <c r="C11" s="2">
        <v>126898</v>
      </c>
      <c r="D11" s="1">
        <v>23</v>
      </c>
      <c r="E11" s="5"/>
      <c r="F11" s="21" t="s">
        <v>9</v>
      </c>
    </row>
    <row r="12" spans="2:6" x14ac:dyDescent="0.25">
      <c r="B12" s="20" t="s">
        <v>46</v>
      </c>
      <c r="C12" s="2">
        <v>873848</v>
      </c>
      <c r="D12" s="1">
        <v>194</v>
      </c>
      <c r="E12" s="5" t="s">
        <v>22</v>
      </c>
      <c r="F12" s="21" t="s">
        <v>10</v>
      </c>
    </row>
    <row r="13" spans="2:6" x14ac:dyDescent="0.25">
      <c r="B13" s="20" t="s">
        <v>46</v>
      </c>
      <c r="C13" s="27">
        <v>110137</v>
      </c>
      <c r="D13" s="28">
        <v>34</v>
      </c>
      <c r="E13" s="29"/>
      <c r="F13" s="29" t="s">
        <v>26</v>
      </c>
    </row>
    <row r="14" spans="2:6" x14ac:dyDescent="0.25">
      <c r="B14" s="20" t="s">
        <v>46</v>
      </c>
      <c r="C14" s="27">
        <v>183746</v>
      </c>
      <c r="D14" s="28">
        <v>38</v>
      </c>
      <c r="E14" s="29"/>
      <c r="F14" s="29" t="s">
        <v>27</v>
      </c>
    </row>
    <row r="15" spans="2:6" x14ac:dyDescent="0.25">
      <c r="B15" s="20" t="s">
        <v>46</v>
      </c>
      <c r="C15" s="27">
        <v>947264</v>
      </c>
      <c r="D15" s="28">
        <v>208</v>
      </c>
      <c r="E15" s="5" t="s">
        <v>22</v>
      </c>
      <c r="F15" s="29" t="s">
        <v>28</v>
      </c>
    </row>
    <row r="16" spans="2:6" ht="15.75" thickBot="1" x14ac:dyDescent="0.3">
      <c r="B16" s="39" t="s">
        <v>23</v>
      </c>
      <c r="C16" s="38">
        <f>SUM(C4:C15)</f>
        <v>14546162</v>
      </c>
      <c r="D16" s="38">
        <f>SUM(D4:D15)</f>
        <v>1539</v>
      </c>
      <c r="E16" s="22"/>
      <c r="F16" s="23"/>
    </row>
  </sheetData>
  <mergeCells count="1">
    <mergeCell ref="B2:F2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0B74B-A4D8-414A-902A-7070D0D3CC76}">
  <dimension ref="B1:F16"/>
  <sheetViews>
    <sheetView workbookViewId="0">
      <selection activeCell="H32" sqref="H32"/>
    </sheetView>
  </sheetViews>
  <sheetFormatPr defaultRowHeight="15" x14ac:dyDescent="0.25"/>
  <cols>
    <col min="2" max="2" width="19.5703125" bestFit="1" customWidth="1"/>
    <col min="3" max="3" width="13.85546875" bestFit="1" customWidth="1"/>
    <col min="4" max="4" width="15.7109375" bestFit="1" customWidth="1"/>
    <col min="5" max="5" width="22.7109375" customWidth="1"/>
    <col min="6" max="6" width="10.140625" bestFit="1" customWidth="1"/>
  </cols>
  <sheetData>
    <row r="1" spans="2:6" ht="15.75" thickBot="1" x14ac:dyDescent="0.3"/>
    <row r="2" spans="2:6" ht="18.75" x14ac:dyDescent="0.3">
      <c r="B2" s="30" t="s">
        <v>59</v>
      </c>
      <c r="C2" s="31"/>
      <c r="D2" s="31"/>
      <c r="E2" s="31"/>
      <c r="F2" s="32"/>
    </row>
    <row r="3" spans="2:6" x14ac:dyDescent="0.25">
      <c r="B3" s="18" t="s">
        <v>15</v>
      </c>
      <c r="C3" s="7" t="s">
        <v>16</v>
      </c>
      <c r="D3" s="7" t="s">
        <v>17</v>
      </c>
      <c r="E3" s="7" t="s">
        <v>21</v>
      </c>
      <c r="F3" s="19" t="s">
        <v>0</v>
      </c>
    </row>
    <row r="4" spans="2:6" x14ac:dyDescent="0.25">
      <c r="B4" s="20" t="s">
        <v>45</v>
      </c>
      <c r="C4" s="2">
        <v>640239</v>
      </c>
      <c r="D4" s="1">
        <v>419</v>
      </c>
      <c r="E4" s="5"/>
      <c r="F4" s="21" t="s">
        <v>1</v>
      </c>
    </row>
    <row r="5" spans="2:6" x14ac:dyDescent="0.25">
      <c r="B5" s="20" t="s">
        <v>45</v>
      </c>
      <c r="C5" s="2">
        <v>540156</v>
      </c>
      <c r="D5" s="1">
        <v>402</v>
      </c>
      <c r="E5" s="5"/>
      <c r="F5" s="21" t="s">
        <v>3</v>
      </c>
    </row>
    <row r="6" spans="2:6" ht="16.5" customHeight="1" x14ac:dyDescent="0.25">
      <c r="B6" s="20" t="s">
        <v>45</v>
      </c>
      <c r="C6" s="2">
        <v>179615535</v>
      </c>
      <c r="D6" s="1">
        <v>11493</v>
      </c>
      <c r="E6" s="6" t="s">
        <v>53</v>
      </c>
      <c r="F6" s="21" t="s">
        <v>4</v>
      </c>
    </row>
    <row r="7" spans="2:6" x14ac:dyDescent="0.25">
      <c r="B7" s="20" t="s">
        <v>45</v>
      </c>
      <c r="C7" s="2">
        <v>2414483</v>
      </c>
      <c r="D7" s="1">
        <v>640</v>
      </c>
      <c r="E7" s="5"/>
      <c r="F7" s="21" t="s">
        <v>5</v>
      </c>
    </row>
    <row r="8" spans="2:6" x14ac:dyDescent="0.25">
      <c r="B8" s="20" t="s">
        <v>45</v>
      </c>
      <c r="C8" s="2">
        <v>934993</v>
      </c>
      <c r="D8" s="1">
        <v>373</v>
      </c>
      <c r="E8" s="5"/>
      <c r="F8" s="21" t="s">
        <v>6</v>
      </c>
    </row>
    <row r="9" spans="2:6" x14ac:dyDescent="0.25">
      <c r="B9" s="20" t="s">
        <v>45</v>
      </c>
      <c r="C9" s="2">
        <v>6728340</v>
      </c>
      <c r="D9" s="1">
        <v>1745</v>
      </c>
      <c r="E9" s="5" t="s">
        <v>22</v>
      </c>
      <c r="F9" s="21" t="s">
        <v>7</v>
      </c>
    </row>
    <row r="10" spans="2:6" x14ac:dyDescent="0.25">
      <c r="B10" s="20" t="s">
        <v>45</v>
      </c>
      <c r="C10" s="2">
        <v>1127893</v>
      </c>
      <c r="D10" s="1">
        <v>462</v>
      </c>
      <c r="E10" s="5"/>
      <c r="F10" s="21" t="s">
        <v>8</v>
      </c>
    </row>
    <row r="11" spans="2:6" x14ac:dyDescent="0.25">
      <c r="B11" s="20" t="s">
        <v>45</v>
      </c>
      <c r="C11" s="2">
        <v>619094</v>
      </c>
      <c r="D11" s="1">
        <v>319</v>
      </c>
      <c r="E11" s="5"/>
      <c r="F11" s="21" t="s">
        <v>9</v>
      </c>
    </row>
    <row r="12" spans="2:6" x14ac:dyDescent="0.25">
      <c r="B12" s="20" t="s">
        <v>45</v>
      </c>
      <c r="C12" s="2">
        <v>6862161</v>
      </c>
      <c r="D12" s="1">
        <v>1692</v>
      </c>
      <c r="E12" s="5" t="s">
        <v>22</v>
      </c>
      <c r="F12" s="21" t="s">
        <v>10</v>
      </c>
    </row>
    <row r="13" spans="2:6" x14ac:dyDescent="0.25">
      <c r="B13" s="20" t="s">
        <v>45</v>
      </c>
      <c r="C13" s="27">
        <v>1110723</v>
      </c>
      <c r="D13" s="28">
        <v>450</v>
      </c>
      <c r="E13" s="29"/>
      <c r="F13" s="29" t="s">
        <v>26</v>
      </c>
    </row>
    <row r="14" spans="2:6" x14ac:dyDescent="0.25">
      <c r="B14" s="20" t="s">
        <v>45</v>
      </c>
      <c r="C14" s="27">
        <v>1110930</v>
      </c>
      <c r="D14" s="28">
        <v>408</v>
      </c>
      <c r="E14" s="29"/>
      <c r="F14" s="29" t="s">
        <v>27</v>
      </c>
    </row>
    <row r="15" spans="2:6" x14ac:dyDescent="0.25">
      <c r="B15" s="20" t="s">
        <v>45</v>
      </c>
      <c r="C15" s="27">
        <v>7539015</v>
      </c>
      <c r="D15" s="28">
        <v>1801</v>
      </c>
      <c r="E15" s="5" t="s">
        <v>22</v>
      </c>
      <c r="F15" s="29" t="s">
        <v>28</v>
      </c>
    </row>
    <row r="16" spans="2:6" ht="15.75" thickBot="1" x14ac:dyDescent="0.3">
      <c r="B16" s="39" t="s">
        <v>23</v>
      </c>
      <c r="C16" s="38">
        <f>SUM(C4:C15)</f>
        <v>209243562</v>
      </c>
      <c r="D16" s="38">
        <f>SUM(D4:D15)</f>
        <v>20204</v>
      </c>
      <c r="E16" s="22"/>
      <c r="F16" s="23"/>
    </row>
  </sheetData>
  <mergeCells count="1">
    <mergeCell ref="B2:F2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7498C-FD07-476C-B748-38589CD1E732}">
  <dimension ref="B1:F16"/>
  <sheetViews>
    <sheetView workbookViewId="0">
      <selection activeCell="F26" sqref="F26"/>
    </sheetView>
  </sheetViews>
  <sheetFormatPr defaultRowHeight="15" x14ac:dyDescent="0.25"/>
  <cols>
    <col min="2" max="2" width="19.5703125" bestFit="1" customWidth="1"/>
    <col min="3" max="3" width="13.85546875" bestFit="1" customWidth="1"/>
    <col min="4" max="4" width="15.7109375" bestFit="1" customWidth="1"/>
    <col min="5" max="5" width="23.140625" customWidth="1"/>
    <col min="6" max="6" width="10.140625" bestFit="1" customWidth="1"/>
  </cols>
  <sheetData>
    <row r="1" spans="2:6" ht="15.75" thickBot="1" x14ac:dyDescent="0.3"/>
    <row r="2" spans="2:6" ht="18.75" x14ac:dyDescent="0.3">
      <c r="B2" s="30" t="s">
        <v>44</v>
      </c>
      <c r="C2" s="31"/>
      <c r="D2" s="31"/>
      <c r="E2" s="31"/>
      <c r="F2" s="32"/>
    </row>
    <row r="3" spans="2:6" x14ac:dyDescent="0.25">
      <c r="B3" s="18" t="s">
        <v>15</v>
      </c>
      <c r="C3" s="7" t="s">
        <v>16</v>
      </c>
      <c r="D3" s="7" t="s">
        <v>17</v>
      </c>
      <c r="E3" s="7" t="s">
        <v>21</v>
      </c>
      <c r="F3" s="19" t="s">
        <v>0</v>
      </c>
    </row>
    <row r="4" spans="2:6" x14ac:dyDescent="0.25">
      <c r="B4" s="20" t="s">
        <v>44</v>
      </c>
      <c r="C4" s="2">
        <v>387963</v>
      </c>
      <c r="D4" s="1">
        <v>201</v>
      </c>
      <c r="E4" s="5"/>
      <c r="F4" s="21" t="s">
        <v>1</v>
      </c>
    </row>
    <row r="5" spans="2:6" x14ac:dyDescent="0.25">
      <c r="B5" s="20" t="s">
        <v>44</v>
      </c>
      <c r="C5" s="2">
        <v>327920</v>
      </c>
      <c r="D5" s="1">
        <v>196</v>
      </c>
      <c r="E5" s="5"/>
      <c r="F5" s="21" t="s">
        <v>3</v>
      </c>
    </row>
    <row r="6" spans="2:6" ht="15.75" customHeight="1" x14ac:dyDescent="0.25">
      <c r="B6" s="20" t="s">
        <v>44</v>
      </c>
      <c r="C6" s="2">
        <v>91471714</v>
      </c>
      <c r="D6" s="1">
        <v>5444</v>
      </c>
      <c r="E6" s="6" t="s">
        <v>53</v>
      </c>
      <c r="F6" s="21" t="s">
        <v>4</v>
      </c>
    </row>
    <row r="7" spans="2:6" x14ac:dyDescent="0.25">
      <c r="B7" s="20" t="s">
        <v>44</v>
      </c>
      <c r="C7" s="2">
        <v>1078075</v>
      </c>
      <c r="D7" s="1">
        <v>302</v>
      </c>
      <c r="E7" s="5"/>
      <c r="F7" s="21" t="s">
        <v>5</v>
      </c>
    </row>
    <row r="8" spans="2:6" x14ac:dyDescent="0.25">
      <c r="B8" s="20" t="s">
        <v>44</v>
      </c>
      <c r="C8" s="2">
        <v>552396</v>
      </c>
      <c r="D8" s="1">
        <v>203</v>
      </c>
      <c r="E8" s="5"/>
      <c r="F8" s="21" t="s">
        <v>6</v>
      </c>
    </row>
    <row r="9" spans="2:6" x14ac:dyDescent="0.25">
      <c r="B9" s="20" t="s">
        <v>44</v>
      </c>
      <c r="C9" s="2">
        <v>2565567</v>
      </c>
      <c r="D9" s="1">
        <v>668</v>
      </c>
      <c r="E9" s="5" t="s">
        <v>22</v>
      </c>
      <c r="F9" s="21" t="s">
        <v>7</v>
      </c>
    </row>
    <row r="10" spans="2:6" x14ac:dyDescent="0.25">
      <c r="B10" s="20" t="s">
        <v>44</v>
      </c>
      <c r="C10" s="2">
        <v>506588</v>
      </c>
      <c r="D10" s="1">
        <v>207</v>
      </c>
      <c r="E10" s="5"/>
      <c r="F10" s="21" t="s">
        <v>8</v>
      </c>
    </row>
    <row r="11" spans="2:6" x14ac:dyDescent="0.25">
      <c r="B11" s="20" t="s">
        <v>44</v>
      </c>
      <c r="C11" s="2">
        <v>305389</v>
      </c>
      <c r="D11" s="1">
        <v>166</v>
      </c>
      <c r="E11" s="5"/>
      <c r="F11" s="21" t="s">
        <v>9</v>
      </c>
    </row>
    <row r="12" spans="2:6" x14ac:dyDescent="0.25">
      <c r="B12" s="20" t="s">
        <v>44</v>
      </c>
      <c r="C12" s="2">
        <v>2824826</v>
      </c>
      <c r="D12" s="1">
        <v>627</v>
      </c>
      <c r="E12" s="5" t="s">
        <v>22</v>
      </c>
      <c r="F12" s="21" t="s">
        <v>10</v>
      </c>
    </row>
    <row r="13" spans="2:6" x14ac:dyDescent="0.25">
      <c r="B13" s="20" t="s">
        <v>44</v>
      </c>
      <c r="C13" s="27">
        <v>658025</v>
      </c>
      <c r="D13" s="28">
        <v>252</v>
      </c>
      <c r="E13" s="29"/>
      <c r="F13" s="29" t="s">
        <v>26</v>
      </c>
    </row>
    <row r="14" spans="2:6" x14ac:dyDescent="0.25">
      <c r="B14" s="20" t="s">
        <v>44</v>
      </c>
      <c r="C14" s="27">
        <v>632871</v>
      </c>
      <c r="D14" s="28">
        <v>220</v>
      </c>
      <c r="E14" s="29"/>
      <c r="F14" s="29" t="s">
        <v>27</v>
      </c>
    </row>
    <row r="15" spans="2:6" x14ac:dyDescent="0.25">
      <c r="B15" s="20" t="s">
        <v>44</v>
      </c>
      <c r="C15" s="27">
        <v>2815536</v>
      </c>
      <c r="D15" s="28">
        <v>680</v>
      </c>
      <c r="E15" s="5" t="s">
        <v>22</v>
      </c>
      <c r="F15" s="29" t="s">
        <v>28</v>
      </c>
    </row>
    <row r="16" spans="2:6" ht="15.75" thickBot="1" x14ac:dyDescent="0.3">
      <c r="B16" s="39" t="s">
        <v>23</v>
      </c>
      <c r="C16" s="38">
        <f>SUM(C4:C15)</f>
        <v>104126870</v>
      </c>
      <c r="D16" s="38">
        <f>SUM(D4:D15)</f>
        <v>9166</v>
      </c>
      <c r="E16" s="22"/>
      <c r="F16" s="23"/>
    </row>
  </sheetData>
  <mergeCells count="1">
    <mergeCell ref="B2:F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4652B-200D-4857-8E27-F737FE2210D8}">
  <dimension ref="B1:F16"/>
  <sheetViews>
    <sheetView workbookViewId="0">
      <selection activeCell="F25" sqref="F25"/>
    </sheetView>
  </sheetViews>
  <sheetFormatPr defaultRowHeight="15" x14ac:dyDescent="0.25"/>
  <cols>
    <col min="2" max="2" width="19.5703125" bestFit="1" customWidth="1"/>
    <col min="3" max="3" width="13.85546875" bestFit="1" customWidth="1"/>
    <col min="4" max="4" width="15.7109375" bestFit="1" customWidth="1"/>
    <col min="5" max="5" width="24.42578125" customWidth="1"/>
    <col min="6" max="6" width="10.140625" bestFit="1" customWidth="1"/>
  </cols>
  <sheetData>
    <row r="1" spans="2:6" ht="15.75" thickBot="1" x14ac:dyDescent="0.3"/>
    <row r="2" spans="2:6" ht="18.75" x14ac:dyDescent="0.3">
      <c r="B2" s="30" t="s">
        <v>62</v>
      </c>
      <c r="C2" s="31"/>
      <c r="D2" s="31"/>
      <c r="E2" s="31"/>
      <c r="F2" s="32"/>
    </row>
    <row r="3" spans="2:6" x14ac:dyDescent="0.25">
      <c r="B3" s="18" t="s">
        <v>15</v>
      </c>
      <c r="C3" s="7" t="s">
        <v>16</v>
      </c>
      <c r="D3" s="7" t="s">
        <v>17</v>
      </c>
      <c r="E3" s="7" t="s">
        <v>21</v>
      </c>
      <c r="F3" s="19" t="s">
        <v>0</v>
      </c>
    </row>
    <row r="4" spans="2:6" x14ac:dyDescent="0.25">
      <c r="B4" s="20" t="s">
        <v>43</v>
      </c>
      <c r="C4" s="2">
        <v>-13494</v>
      </c>
      <c r="D4" s="1">
        <v>40</v>
      </c>
      <c r="E4" s="5"/>
      <c r="F4" s="21" t="s">
        <v>1</v>
      </c>
    </row>
    <row r="5" spans="2:6" x14ac:dyDescent="0.25">
      <c r="B5" s="20" t="s">
        <v>43</v>
      </c>
      <c r="C5" s="2">
        <v>165055</v>
      </c>
      <c r="D5" s="1">
        <v>36</v>
      </c>
      <c r="E5" s="5"/>
      <c r="F5" s="21" t="s">
        <v>3</v>
      </c>
    </row>
    <row r="6" spans="2:6" x14ac:dyDescent="0.25">
      <c r="B6" s="20" t="s">
        <v>43</v>
      </c>
      <c r="C6" s="2">
        <v>15854509</v>
      </c>
      <c r="D6" s="1">
        <v>911</v>
      </c>
      <c r="E6" s="6" t="s">
        <v>53</v>
      </c>
      <c r="F6" s="21" t="s">
        <v>4</v>
      </c>
    </row>
    <row r="7" spans="2:6" x14ac:dyDescent="0.25">
      <c r="B7" s="20" t="s">
        <v>43</v>
      </c>
      <c r="C7" s="2">
        <v>464584</v>
      </c>
      <c r="D7" s="1">
        <v>71</v>
      </c>
      <c r="E7" s="5"/>
      <c r="F7" s="21" t="s">
        <v>5</v>
      </c>
    </row>
    <row r="8" spans="2:6" x14ac:dyDescent="0.25">
      <c r="B8" s="20" t="s">
        <v>43</v>
      </c>
      <c r="C8" s="2">
        <v>365042</v>
      </c>
      <c r="D8" s="1">
        <v>48</v>
      </c>
      <c r="E8" s="5"/>
      <c r="F8" s="21" t="s">
        <v>6</v>
      </c>
    </row>
    <row r="9" spans="2:6" x14ac:dyDescent="0.25">
      <c r="B9" s="20" t="s">
        <v>43</v>
      </c>
      <c r="C9" s="2">
        <v>833347</v>
      </c>
      <c r="D9" s="1">
        <v>179</v>
      </c>
      <c r="E9" s="5" t="s">
        <v>22</v>
      </c>
      <c r="F9" s="21" t="s">
        <v>7</v>
      </c>
    </row>
    <row r="10" spans="2:6" x14ac:dyDescent="0.25">
      <c r="B10" s="20" t="s">
        <v>43</v>
      </c>
      <c r="C10" s="2">
        <v>191427</v>
      </c>
      <c r="D10" s="1">
        <v>39</v>
      </c>
      <c r="E10" s="5"/>
      <c r="F10" s="21" t="s">
        <v>8</v>
      </c>
    </row>
    <row r="11" spans="2:6" x14ac:dyDescent="0.25">
      <c r="B11" s="20" t="s">
        <v>43</v>
      </c>
      <c r="C11" s="2">
        <v>297370</v>
      </c>
      <c r="D11" s="1">
        <v>39</v>
      </c>
      <c r="E11" s="5"/>
      <c r="F11" s="21" t="s">
        <v>9</v>
      </c>
    </row>
    <row r="12" spans="2:6" x14ac:dyDescent="0.25">
      <c r="B12" s="20" t="s">
        <v>43</v>
      </c>
      <c r="C12" s="2">
        <v>782173</v>
      </c>
      <c r="D12" s="1">
        <v>170</v>
      </c>
      <c r="E12" s="5" t="s">
        <v>22</v>
      </c>
      <c r="F12" s="21" t="s">
        <v>10</v>
      </c>
    </row>
    <row r="13" spans="2:6" x14ac:dyDescent="0.25">
      <c r="B13" s="20" t="s">
        <v>43</v>
      </c>
      <c r="C13" s="27">
        <v>191607</v>
      </c>
      <c r="D13" s="28">
        <v>38</v>
      </c>
      <c r="E13" s="29"/>
      <c r="F13" s="29" t="s">
        <v>26</v>
      </c>
    </row>
    <row r="14" spans="2:6" x14ac:dyDescent="0.25">
      <c r="B14" s="20" t="s">
        <v>43</v>
      </c>
      <c r="C14" s="27">
        <v>314325</v>
      </c>
      <c r="D14" s="28">
        <v>55</v>
      </c>
      <c r="E14" s="29"/>
      <c r="F14" s="29" t="s">
        <v>27</v>
      </c>
    </row>
    <row r="15" spans="2:6" x14ac:dyDescent="0.25">
      <c r="B15" s="20" t="s">
        <v>43</v>
      </c>
      <c r="C15" s="27">
        <v>705943</v>
      </c>
      <c r="D15" s="28">
        <v>178</v>
      </c>
      <c r="E15" s="5" t="s">
        <v>22</v>
      </c>
      <c r="F15" s="29" t="s">
        <v>28</v>
      </c>
    </row>
    <row r="16" spans="2:6" ht="15.75" thickBot="1" x14ac:dyDescent="0.3">
      <c r="B16" s="39" t="s">
        <v>23</v>
      </c>
      <c r="C16" s="38">
        <f>SUM(C4:C15)</f>
        <v>20151888</v>
      </c>
      <c r="D16" s="38">
        <f>SUM(D4:D15)</f>
        <v>1804</v>
      </c>
      <c r="E16" s="22"/>
      <c r="F16" s="23"/>
    </row>
  </sheetData>
  <mergeCells count="1">
    <mergeCell ref="B2:F2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F577C-F7F8-45BE-AE00-8670EA871B82}">
  <dimension ref="B1:F16"/>
  <sheetViews>
    <sheetView workbookViewId="0">
      <selection activeCell="E30" sqref="E30"/>
    </sheetView>
  </sheetViews>
  <sheetFormatPr defaultRowHeight="15" x14ac:dyDescent="0.25"/>
  <cols>
    <col min="2" max="2" width="19.5703125" bestFit="1" customWidth="1"/>
    <col min="3" max="3" width="13.85546875" bestFit="1" customWidth="1"/>
    <col min="4" max="4" width="15.7109375" bestFit="1" customWidth="1"/>
    <col min="5" max="5" width="22.85546875" customWidth="1"/>
    <col min="6" max="6" width="10.140625" bestFit="1" customWidth="1"/>
  </cols>
  <sheetData>
    <row r="1" spans="2:6" ht="15.75" thickBot="1" x14ac:dyDescent="0.3"/>
    <row r="2" spans="2:6" ht="18.75" x14ac:dyDescent="0.3">
      <c r="B2" s="30" t="s">
        <v>13</v>
      </c>
      <c r="C2" s="31"/>
      <c r="D2" s="31"/>
      <c r="E2" s="31"/>
      <c r="F2" s="32"/>
    </row>
    <row r="3" spans="2:6" x14ac:dyDescent="0.25">
      <c r="B3" s="18" t="s">
        <v>15</v>
      </c>
      <c r="C3" s="7" t="s">
        <v>16</v>
      </c>
      <c r="D3" s="7" t="s">
        <v>17</v>
      </c>
      <c r="E3" s="7" t="s">
        <v>21</v>
      </c>
      <c r="F3" s="19" t="s">
        <v>0</v>
      </c>
    </row>
    <row r="4" spans="2:6" x14ac:dyDescent="0.25">
      <c r="B4" s="20" t="s">
        <v>13</v>
      </c>
      <c r="C4" s="2">
        <v>50658</v>
      </c>
      <c r="D4" s="1">
        <v>74</v>
      </c>
      <c r="E4" s="5"/>
      <c r="F4" s="21" t="s">
        <v>1</v>
      </c>
    </row>
    <row r="5" spans="2:6" x14ac:dyDescent="0.25">
      <c r="B5" s="20" t="s">
        <v>13</v>
      </c>
      <c r="C5" s="2">
        <v>67572</v>
      </c>
      <c r="D5" s="1">
        <v>70</v>
      </c>
      <c r="E5" s="5"/>
      <c r="F5" s="21" t="s">
        <v>3</v>
      </c>
    </row>
    <row r="6" spans="2:6" ht="14.25" customHeight="1" x14ac:dyDescent="0.25">
      <c r="B6" s="20" t="s">
        <v>13</v>
      </c>
      <c r="C6" s="2">
        <v>35581651</v>
      </c>
      <c r="D6" s="1">
        <v>1998</v>
      </c>
      <c r="E6" s="6" t="s">
        <v>53</v>
      </c>
      <c r="F6" s="21" t="s">
        <v>4</v>
      </c>
    </row>
    <row r="7" spans="2:6" x14ac:dyDescent="0.25">
      <c r="B7" s="20" t="s">
        <v>13</v>
      </c>
      <c r="C7" s="2">
        <v>96658</v>
      </c>
      <c r="D7" s="1">
        <v>95</v>
      </c>
      <c r="E7" s="5"/>
      <c r="F7" s="21" t="s">
        <v>5</v>
      </c>
    </row>
    <row r="8" spans="2:6" x14ac:dyDescent="0.25">
      <c r="B8" s="20" t="s">
        <v>13</v>
      </c>
      <c r="C8" s="2">
        <v>104047</v>
      </c>
      <c r="D8" s="1">
        <v>71</v>
      </c>
      <c r="E8" s="5"/>
      <c r="F8" s="21" t="s">
        <v>6</v>
      </c>
    </row>
    <row r="9" spans="2:6" x14ac:dyDescent="0.25">
      <c r="B9" s="20" t="s">
        <v>13</v>
      </c>
      <c r="C9" s="2">
        <v>358626</v>
      </c>
      <c r="D9" s="1">
        <v>132</v>
      </c>
      <c r="E9" s="5" t="s">
        <v>22</v>
      </c>
      <c r="F9" s="21" t="s">
        <v>7</v>
      </c>
    </row>
    <row r="10" spans="2:6" x14ac:dyDescent="0.25">
      <c r="B10" s="20" t="s">
        <v>13</v>
      </c>
      <c r="C10" s="2">
        <v>115772</v>
      </c>
      <c r="D10" s="1">
        <v>74</v>
      </c>
      <c r="E10" s="5"/>
      <c r="F10" s="21" t="s">
        <v>8</v>
      </c>
    </row>
    <row r="11" spans="2:6" x14ac:dyDescent="0.25">
      <c r="B11" s="20" t="s">
        <v>13</v>
      </c>
      <c r="C11" s="2">
        <v>252839</v>
      </c>
      <c r="D11" s="1">
        <v>82</v>
      </c>
      <c r="E11" s="5"/>
      <c r="F11" s="21" t="s">
        <v>9</v>
      </c>
    </row>
    <row r="12" spans="2:6" x14ac:dyDescent="0.25">
      <c r="B12" s="20" t="s">
        <v>13</v>
      </c>
      <c r="C12" s="2">
        <v>567341</v>
      </c>
      <c r="D12" s="1">
        <v>141</v>
      </c>
      <c r="E12" s="5" t="s">
        <v>22</v>
      </c>
      <c r="F12" s="21" t="s">
        <v>10</v>
      </c>
    </row>
    <row r="13" spans="2:6" x14ac:dyDescent="0.25">
      <c r="B13" s="28" t="s">
        <v>13</v>
      </c>
      <c r="C13" s="27">
        <v>139273</v>
      </c>
      <c r="D13" s="28">
        <v>73</v>
      </c>
      <c r="E13" s="29"/>
      <c r="F13" s="29" t="s">
        <v>26</v>
      </c>
    </row>
    <row r="14" spans="2:6" x14ac:dyDescent="0.25">
      <c r="B14" s="28" t="s">
        <v>13</v>
      </c>
      <c r="C14" s="27">
        <v>148454</v>
      </c>
      <c r="D14" s="28">
        <v>71</v>
      </c>
      <c r="E14" s="29"/>
      <c r="F14" s="29" t="s">
        <v>27</v>
      </c>
    </row>
    <row r="15" spans="2:6" x14ac:dyDescent="0.25">
      <c r="B15" s="28" t="s">
        <v>13</v>
      </c>
      <c r="C15" s="27">
        <v>409957</v>
      </c>
      <c r="D15" s="28">
        <v>128</v>
      </c>
      <c r="E15" s="5" t="s">
        <v>22</v>
      </c>
      <c r="F15" s="29" t="s">
        <v>28</v>
      </c>
    </row>
    <row r="16" spans="2:6" ht="15.75" thickBot="1" x14ac:dyDescent="0.3">
      <c r="B16" s="39" t="s">
        <v>23</v>
      </c>
      <c r="C16" s="38">
        <f>SUM(C4:C15)</f>
        <v>37892848</v>
      </c>
      <c r="D16" s="38">
        <f>SUM(D4:D15)</f>
        <v>3009</v>
      </c>
      <c r="E16" s="22"/>
      <c r="F16" s="23"/>
    </row>
  </sheetData>
  <mergeCells count="1">
    <mergeCell ref="B2:F2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BCC1A-C5F5-4EDF-A697-E43323628D25}">
  <dimension ref="B1:F16"/>
  <sheetViews>
    <sheetView workbookViewId="0">
      <selection activeCell="F23" sqref="F23"/>
    </sheetView>
  </sheetViews>
  <sheetFormatPr defaultRowHeight="15" x14ac:dyDescent="0.25"/>
  <cols>
    <col min="2" max="2" width="26.140625" bestFit="1" customWidth="1"/>
    <col min="3" max="3" width="13.85546875" bestFit="1" customWidth="1"/>
    <col min="4" max="4" width="15.7109375" bestFit="1" customWidth="1"/>
    <col min="5" max="5" width="23.28515625" customWidth="1"/>
    <col min="6" max="6" width="10.140625" bestFit="1" customWidth="1"/>
  </cols>
  <sheetData>
    <row r="1" spans="2:6" ht="15.75" thickBot="1" x14ac:dyDescent="0.3"/>
    <row r="2" spans="2:6" ht="18.75" x14ac:dyDescent="0.3">
      <c r="B2" s="30" t="s">
        <v>42</v>
      </c>
      <c r="C2" s="31"/>
      <c r="D2" s="31"/>
      <c r="E2" s="31"/>
      <c r="F2" s="32"/>
    </row>
    <row r="3" spans="2:6" x14ac:dyDescent="0.25">
      <c r="B3" s="18" t="s">
        <v>15</v>
      </c>
      <c r="C3" s="7" t="s">
        <v>16</v>
      </c>
      <c r="D3" s="7" t="s">
        <v>17</v>
      </c>
      <c r="E3" s="7" t="s">
        <v>21</v>
      </c>
      <c r="F3" s="19" t="s">
        <v>0</v>
      </c>
    </row>
    <row r="4" spans="2:6" x14ac:dyDescent="0.25">
      <c r="B4" s="20" t="s">
        <v>42</v>
      </c>
      <c r="C4" s="2">
        <v>1357882</v>
      </c>
      <c r="D4" s="1">
        <v>1085</v>
      </c>
      <c r="E4" s="5"/>
      <c r="F4" s="21" t="s">
        <v>1</v>
      </c>
    </row>
    <row r="5" spans="2:6" x14ac:dyDescent="0.25">
      <c r="B5" s="20" t="s">
        <v>42</v>
      </c>
      <c r="C5" s="2">
        <v>913066</v>
      </c>
      <c r="D5" s="1">
        <v>1032</v>
      </c>
      <c r="E5" s="5"/>
      <c r="F5" s="21" t="s">
        <v>3</v>
      </c>
    </row>
    <row r="6" spans="2:6" ht="17.25" customHeight="1" x14ac:dyDescent="0.25">
      <c r="B6" s="20" t="s">
        <v>42</v>
      </c>
      <c r="C6" s="2">
        <v>378891878</v>
      </c>
      <c r="D6" s="1">
        <v>24621</v>
      </c>
      <c r="E6" s="6" t="s">
        <v>53</v>
      </c>
      <c r="F6" s="21" t="s">
        <v>4</v>
      </c>
    </row>
    <row r="7" spans="2:6" x14ac:dyDescent="0.25">
      <c r="B7" s="20" t="s">
        <v>42</v>
      </c>
      <c r="C7" s="2">
        <v>3266288</v>
      </c>
      <c r="D7" s="1">
        <v>1428</v>
      </c>
      <c r="E7" s="5"/>
      <c r="F7" s="21" t="s">
        <v>5</v>
      </c>
    </row>
    <row r="8" spans="2:6" x14ac:dyDescent="0.25">
      <c r="B8" s="20" t="s">
        <v>42</v>
      </c>
      <c r="C8" s="2">
        <v>1327627</v>
      </c>
      <c r="D8" s="1">
        <v>995</v>
      </c>
      <c r="E8" s="5"/>
      <c r="F8" s="21" t="s">
        <v>6</v>
      </c>
    </row>
    <row r="9" spans="2:6" x14ac:dyDescent="0.25">
      <c r="B9" s="20" t="s">
        <v>42</v>
      </c>
      <c r="C9" s="2">
        <v>8039613</v>
      </c>
      <c r="D9" s="1">
        <v>2700</v>
      </c>
      <c r="E9" s="5" t="s">
        <v>22</v>
      </c>
      <c r="F9" s="21" t="s">
        <v>7</v>
      </c>
    </row>
    <row r="10" spans="2:6" x14ac:dyDescent="0.25">
      <c r="B10" s="20" t="s">
        <v>42</v>
      </c>
      <c r="C10" s="2">
        <v>2176833</v>
      </c>
      <c r="D10" s="1">
        <v>1157</v>
      </c>
      <c r="E10" s="5"/>
      <c r="F10" s="21" t="s">
        <v>8</v>
      </c>
    </row>
    <row r="11" spans="2:6" x14ac:dyDescent="0.25">
      <c r="B11" s="20" t="s">
        <v>42</v>
      </c>
      <c r="C11" s="2">
        <v>1394032</v>
      </c>
      <c r="D11" s="1">
        <v>964</v>
      </c>
      <c r="E11" s="5"/>
      <c r="F11" s="21" t="s">
        <v>9</v>
      </c>
    </row>
    <row r="12" spans="2:6" x14ac:dyDescent="0.25">
      <c r="B12" s="20" t="s">
        <v>42</v>
      </c>
      <c r="C12" s="2">
        <v>8627491</v>
      </c>
      <c r="D12" s="1">
        <v>2662</v>
      </c>
      <c r="E12" s="5" t="s">
        <v>22</v>
      </c>
      <c r="F12" s="21" t="s">
        <v>10</v>
      </c>
    </row>
    <row r="13" spans="2:6" x14ac:dyDescent="0.25">
      <c r="B13" s="20" t="s">
        <v>42</v>
      </c>
      <c r="C13" s="27">
        <v>1975743</v>
      </c>
      <c r="D13" s="28">
        <v>1106</v>
      </c>
      <c r="E13" s="29"/>
      <c r="F13" s="29" t="s">
        <v>26</v>
      </c>
    </row>
    <row r="14" spans="2:6" x14ac:dyDescent="0.25">
      <c r="B14" s="20" t="s">
        <v>42</v>
      </c>
      <c r="C14" s="27">
        <v>1446225</v>
      </c>
      <c r="D14" s="28">
        <v>968</v>
      </c>
      <c r="E14" s="29"/>
      <c r="F14" s="29" t="s">
        <v>27</v>
      </c>
    </row>
    <row r="15" spans="2:6" x14ac:dyDescent="0.25">
      <c r="B15" s="20" t="s">
        <v>42</v>
      </c>
      <c r="C15" s="27">
        <v>8687226</v>
      </c>
      <c r="D15" s="28">
        <v>2669</v>
      </c>
      <c r="E15" s="5" t="s">
        <v>22</v>
      </c>
      <c r="F15" s="29" t="s">
        <v>28</v>
      </c>
    </row>
    <row r="16" spans="2:6" ht="15.75" thickBot="1" x14ac:dyDescent="0.3">
      <c r="B16" s="39" t="s">
        <v>23</v>
      </c>
      <c r="C16" s="38">
        <f>SUM(C4:C15)</f>
        <v>418103904</v>
      </c>
      <c r="D16" s="38">
        <f>SUM(D4:D15)</f>
        <v>41387</v>
      </c>
      <c r="E16" s="22"/>
      <c r="F16" s="23"/>
    </row>
  </sheetData>
  <mergeCells count="1">
    <mergeCell ref="B2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AAF57-16C6-4F15-B24D-6875A17E6C84}">
  <dimension ref="B1:F29"/>
  <sheetViews>
    <sheetView workbookViewId="0">
      <selection activeCell="B16" sqref="B16"/>
    </sheetView>
  </sheetViews>
  <sheetFormatPr defaultRowHeight="15" x14ac:dyDescent="0.25"/>
  <cols>
    <col min="2" max="2" width="16.7109375" customWidth="1"/>
    <col min="3" max="3" width="13.85546875" bestFit="1" customWidth="1"/>
    <col min="4" max="4" width="15.7109375" bestFit="1" customWidth="1"/>
    <col min="5" max="5" width="24.5703125" customWidth="1"/>
    <col min="6" max="6" width="10.140625" bestFit="1" customWidth="1"/>
  </cols>
  <sheetData>
    <row r="1" spans="2:6" ht="15.75" thickBot="1" x14ac:dyDescent="0.3"/>
    <row r="2" spans="2:6" ht="18.75" x14ac:dyDescent="0.3">
      <c r="B2" s="30" t="s">
        <v>2</v>
      </c>
      <c r="C2" s="31"/>
      <c r="D2" s="31"/>
      <c r="E2" s="31"/>
      <c r="F2" s="32"/>
    </row>
    <row r="3" spans="2:6" x14ac:dyDescent="0.25">
      <c r="B3" s="18" t="s">
        <v>15</v>
      </c>
      <c r="C3" s="7" t="s">
        <v>16</v>
      </c>
      <c r="D3" s="7" t="s">
        <v>17</v>
      </c>
      <c r="E3" s="7" t="s">
        <v>21</v>
      </c>
      <c r="F3" s="19" t="s">
        <v>0</v>
      </c>
    </row>
    <row r="4" spans="2:6" x14ac:dyDescent="0.25">
      <c r="B4" s="20" t="s">
        <v>2</v>
      </c>
      <c r="C4" s="2">
        <v>-133009</v>
      </c>
      <c r="D4" s="1">
        <v>35</v>
      </c>
      <c r="E4" s="5"/>
      <c r="F4" s="21" t="s">
        <v>1</v>
      </c>
    </row>
    <row r="5" spans="2:6" x14ac:dyDescent="0.25">
      <c r="B5" s="20" t="s">
        <v>2</v>
      </c>
      <c r="C5" s="2">
        <v>152192</v>
      </c>
      <c r="D5" s="1">
        <v>32</v>
      </c>
      <c r="E5" s="5"/>
      <c r="F5" s="21" t="s">
        <v>3</v>
      </c>
    </row>
    <row r="6" spans="2:6" x14ac:dyDescent="0.25">
      <c r="B6" s="20" t="s">
        <v>2</v>
      </c>
      <c r="C6" s="2">
        <v>16072637</v>
      </c>
      <c r="D6" s="1">
        <v>1166</v>
      </c>
      <c r="E6" s="6" t="s">
        <v>53</v>
      </c>
      <c r="F6" s="21" t="s">
        <v>4</v>
      </c>
    </row>
    <row r="7" spans="2:6" x14ac:dyDescent="0.25">
      <c r="B7" s="20" t="s">
        <v>2</v>
      </c>
      <c r="C7" s="2">
        <v>63633</v>
      </c>
      <c r="D7" s="1">
        <v>34</v>
      </c>
      <c r="E7" s="5"/>
      <c r="F7" s="21" t="s">
        <v>5</v>
      </c>
    </row>
    <row r="8" spans="2:6" x14ac:dyDescent="0.25">
      <c r="B8" s="20" t="s">
        <v>2</v>
      </c>
      <c r="C8" s="2">
        <v>83515</v>
      </c>
      <c r="D8" s="1">
        <v>27</v>
      </c>
      <c r="E8" s="5"/>
      <c r="F8" s="21" t="s">
        <v>6</v>
      </c>
    </row>
    <row r="9" spans="2:6" x14ac:dyDescent="0.25">
      <c r="B9" s="20" t="s">
        <v>2</v>
      </c>
      <c r="C9" s="2">
        <v>1001076</v>
      </c>
      <c r="D9" s="1">
        <v>260</v>
      </c>
      <c r="E9" s="5" t="s">
        <v>22</v>
      </c>
      <c r="F9" s="21" t="s">
        <v>7</v>
      </c>
    </row>
    <row r="10" spans="2:6" x14ac:dyDescent="0.25">
      <c r="B10" s="20" t="s">
        <v>2</v>
      </c>
      <c r="C10" s="2">
        <v>184544</v>
      </c>
      <c r="D10" s="1">
        <v>44</v>
      </c>
      <c r="E10" s="5"/>
      <c r="F10" s="21" t="s">
        <v>8</v>
      </c>
    </row>
    <row r="11" spans="2:6" x14ac:dyDescent="0.25">
      <c r="B11" s="20" t="s">
        <v>2</v>
      </c>
      <c r="C11" s="2">
        <v>73936</v>
      </c>
      <c r="D11" s="1">
        <v>18</v>
      </c>
      <c r="E11" s="5"/>
      <c r="F11" s="21" t="s">
        <v>9</v>
      </c>
    </row>
    <row r="12" spans="2:6" x14ac:dyDescent="0.25">
      <c r="B12" s="20" t="s">
        <v>2</v>
      </c>
      <c r="C12" s="2">
        <v>997897</v>
      </c>
      <c r="D12" s="1">
        <v>246</v>
      </c>
      <c r="E12" s="5" t="s">
        <v>22</v>
      </c>
      <c r="F12" s="21" t="s">
        <v>10</v>
      </c>
    </row>
    <row r="13" spans="2:6" x14ac:dyDescent="0.25">
      <c r="B13" s="20" t="s">
        <v>2</v>
      </c>
      <c r="C13" s="27">
        <v>111040</v>
      </c>
      <c r="D13" s="28">
        <v>41</v>
      </c>
      <c r="E13" s="26"/>
      <c r="F13" s="29" t="s">
        <v>26</v>
      </c>
    </row>
    <row r="14" spans="2:6" x14ac:dyDescent="0.25">
      <c r="B14" s="20" t="s">
        <v>2</v>
      </c>
      <c r="C14" s="27">
        <v>156325</v>
      </c>
      <c r="D14" s="28">
        <v>40</v>
      </c>
      <c r="E14" s="26"/>
      <c r="F14" s="29" t="s">
        <v>27</v>
      </c>
    </row>
    <row r="15" spans="2:6" x14ac:dyDescent="0.25">
      <c r="B15" s="20" t="s">
        <v>2</v>
      </c>
      <c r="C15" s="27">
        <v>1006950</v>
      </c>
      <c r="D15" s="28">
        <v>257</v>
      </c>
      <c r="E15" s="5" t="s">
        <v>22</v>
      </c>
      <c r="F15" s="29" t="s">
        <v>28</v>
      </c>
    </row>
    <row r="16" spans="2:6" ht="15.75" thickBot="1" x14ac:dyDescent="0.3">
      <c r="B16" s="39" t="s">
        <v>23</v>
      </c>
      <c r="C16" s="38">
        <f>SUM(C4:C15)</f>
        <v>19770736</v>
      </c>
      <c r="D16" s="38">
        <f>SUM(D4:D15)</f>
        <v>2200</v>
      </c>
      <c r="E16" s="22"/>
      <c r="F16" s="23"/>
    </row>
    <row r="25" spans="5:6" x14ac:dyDescent="0.25">
      <c r="E25" s="9"/>
      <c r="F25" s="9"/>
    </row>
    <row r="26" spans="5:6" x14ac:dyDescent="0.25">
      <c r="E26" s="9"/>
      <c r="F26" s="9"/>
    </row>
    <row r="27" spans="5:6" x14ac:dyDescent="0.25">
      <c r="E27" s="9"/>
      <c r="F27" s="9"/>
    </row>
    <row r="28" spans="5:6" x14ac:dyDescent="0.25">
      <c r="E28" s="9"/>
      <c r="F28" s="9"/>
    </row>
    <row r="29" spans="5:6" x14ac:dyDescent="0.25">
      <c r="E29" s="9"/>
      <c r="F29" s="9"/>
    </row>
  </sheetData>
  <mergeCells count="1">
    <mergeCell ref="B2:F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B1B0D-2007-4FDD-BBA8-22B9FE743F65}">
  <dimension ref="B1:F29"/>
  <sheetViews>
    <sheetView workbookViewId="0">
      <selection activeCell="B16" sqref="B16"/>
    </sheetView>
  </sheetViews>
  <sheetFormatPr defaultRowHeight="15" x14ac:dyDescent="0.25"/>
  <cols>
    <col min="2" max="2" width="19.5703125" bestFit="1" customWidth="1"/>
    <col min="3" max="3" width="13.85546875" bestFit="1" customWidth="1"/>
    <col min="4" max="4" width="15.7109375" bestFit="1" customWidth="1"/>
    <col min="5" max="5" width="23.7109375" customWidth="1"/>
    <col min="6" max="6" width="10.140625" bestFit="1" customWidth="1"/>
  </cols>
  <sheetData>
    <row r="1" spans="2:6" ht="15.75" thickBot="1" x14ac:dyDescent="0.3"/>
    <row r="2" spans="2:6" ht="18.75" x14ac:dyDescent="0.3">
      <c r="B2" s="30" t="s">
        <v>61</v>
      </c>
      <c r="C2" s="31"/>
      <c r="D2" s="31"/>
      <c r="E2" s="31"/>
      <c r="F2" s="32"/>
    </row>
    <row r="3" spans="2:6" x14ac:dyDescent="0.25">
      <c r="B3" s="18" t="s">
        <v>15</v>
      </c>
      <c r="C3" s="7" t="s">
        <v>16</v>
      </c>
      <c r="D3" s="7" t="s">
        <v>17</v>
      </c>
      <c r="E3" s="7" t="s">
        <v>21</v>
      </c>
      <c r="F3" s="19" t="s">
        <v>0</v>
      </c>
    </row>
    <row r="4" spans="2:6" x14ac:dyDescent="0.25">
      <c r="B4" s="33" t="s">
        <v>51</v>
      </c>
      <c r="C4" s="34">
        <v>462003</v>
      </c>
      <c r="D4" s="35">
        <v>454</v>
      </c>
      <c r="E4" s="5"/>
      <c r="F4" s="24" t="s">
        <v>1</v>
      </c>
    </row>
    <row r="5" spans="2:6" x14ac:dyDescent="0.25">
      <c r="B5" s="33" t="s">
        <v>51</v>
      </c>
      <c r="C5" s="34">
        <v>641820</v>
      </c>
      <c r="D5" s="35">
        <v>443</v>
      </c>
      <c r="E5" s="5"/>
      <c r="F5" s="24" t="s">
        <v>3</v>
      </c>
    </row>
    <row r="6" spans="2:6" x14ac:dyDescent="0.25">
      <c r="B6" s="33" t="s">
        <v>51</v>
      </c>
      <c r="C6" s="34">
        <v>133269479</v>
      </c>
      <c r="D6" s="35">
        <v>8250</v>
      </c>
      <c r="E6" s="6" t="s">
        <v>53</v>
      </c>
      <c r="F6" s="24" t="s">
        <v>4</v>
      </c>
    </row>
    <row r="7" spans="2:6" x14ac:dyDescent="0.25">
      <c r="B7" s="33" t="s">
        <v>51</v>
      </c>
      <c r="C7" s="34">
        <v>906722</v>
      </c>
      <c r="D7" s="35">
        <v>509</v>
      </c>
      <c r="E7" s="5"/>
      <c r="F7" s="24" t="s">
        <v>5</v>
      </c>
    </row>
    <row r="8" spans="2:6" x14ac:dyDescent="0.25">
      <c r="B8" s="33" t="s">
        <v>51</v>
      </c>
      <c r="C8" s="34">
        <v>845408</v>
      </c>
      <c r="D8" s="35">
        <v>446</v>
      </c>
      <c r="E8" s="5"/>
      <c r="F8" s="24" t="s">
        <v>6</v>
      </c>
    </row>
    <row r="9" spans="2:6" x14ac:dyDescent="0.25">
      <c r="B9" s="33" t="s">
        <v>51</v>
      </c>
      <c r="C9" s="34">
        <v>3549662</v>
      </c>
      <c r="D9" s="35">
        <v>1010</v>
      </c>
      <c r="E9" s="5" t="s">
        <v>22</v>
      </c>
      <c r="F9" s="24" t="s">
        <v>7</v>
      </c>
    </row>
    <row r="10" spans="2:6" x14ac:dyDescent="0.25">
      <c r="B10" s="33" t="s">
        <v>51</v>
      </c>
      <c r="C10" s="34">
        <v>884017</v>
      </c>
      <c r="D10" s="35">
        <v>456</v>
      </c>
      <c r="E10" s="5"/>
      <c r="F10" s="24" t="s">
        <v>8</v>
      </c>
    </row>
    <row r="11" spans="2:6" x14ac:dyDescent="0.25">
      <c r="B11" s="33" t="s">
        <v>51</v>
      </c>
      <c r="C11" s="34">
        <v>716992</v>
      </c>
      <c r="D11" s="35">
        <v>395</v>
      </c>
      <c r="E11" s="5"/>
      <c r="F11" s="24" t="s">
        <v>9</v>
      </c>
    </row>
    <row r="12" spans="2:6" x14ac:dyDescent="0.25">
      <c r="B12" s="33" t="s">
        <v>51</v>
      </c>
      <c r="C12" s="34">
        <v>3502448</v>
      </c>
      <c r="D12" s="35">
        <v>967</v>
      </c>
      <c r="E12" s="5" t="s">
        <v>22</v>
      </c>
      <c r="F12" s="24" t="s">
        <v>10</v>
      </c>
    </row>
    <row r="13" spans="2:6" x14ac:dyDescent="0.25">
      <c r="B13" s="33" t="s">
        <v>51</v>
      </c>
      <c r="C13" s="36">
        <v>836839</v>
      </c>
      <c r="D13" s="37">
        <v>439</v>
      </c>
      <c r="E13" s="26"/>
      <c r="F13" s="29" t="s">
        <v>26</v>
      </c>
    </row>
    <row r="14" spans="2:6" x14ac:dyDescent="0.25">
      <c r="B14" s="33" t="s">
        <v>51</v>
      </c>
      <c r="C14" s="36">
        <v>961296</v>
      </c>
      <c r="D14" s="37">
        <v>438</v>
      </c>
      <c r="E14" s="26"/>
      <c r="F14" s="29" t="s">
        <v>27</v>
      </c>
    </row>
    <row r="15" spans="2:6" x14ac:dyDescent="0.25">
      <c r="B15" s="33" t="s">
        <v>51</v>
      </c>
      <c r="C15" s="36">
        <v>3580074</v>
      </c>
      <c r="D15" s="37">
        <v>962</v>
      </c>
      <c r="E15" s="5" t="s">
        <v>22</v>
      </c>
      <c r="F15" s="29" t="s">
        <v>28</v>
      </c>
    </row>
    <row r="16" spans="2:6" ht="15.75" thickBot="1" x14ac:dyDescent="0.3">
      <c r="B16" s="39" t="s">
        <v>23</v>
      </c>
      <c r="C16" s="38">
        <f>SUM(C4:C15)</f>
        <v>150156760</v>
      </c>
      <c r="D16" s="38">
        <f>SUM(D4:D15)</f>
        <v>14769</v>
      </c>
      <c r="E16" s="22"/>
      <c r="F16" s="23"/>
    </row>
    <row r="25" spans="5:6" x14ac:dyDescent="0.25">
      <c r="E25" s="9"/>
      <c r="F25" s="9"/>
    </row>
    <row r="26" spans="5:6" x14ac:dyDescent="0.25">
      <c r="E26" s="9"/>
      <c r="F26" s="9"/>
    </row>
    <row r="27" spans="5:6" x14ac:dyDescent="0.25">
      <c r="E27" s="9"/>
      <c r="F27" s="9"/>
    </row>
    <row r="28" spans="5:6" x14ac:dyDescent="0.25">
      <c r="E28" s="9"/>
      <c r="F28" s="9"/>
    </row>
    <row r="29" spans="5:6" x14ac:dyDescent="0.25">
      <c r="E29" s="9"/>
      <c r="F29" s="9"/>
    </row>
  </sheetData>
  <mergeCells count="1">
    <mergeCell ref="B2:F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D8559-5F27-4588-B692-971C02A9F3EB}">
  <dimension ref="B1:F16"/>
  <sheetViews>
    <sheetView workbookViewId="0">
      <selection activeCell="C16" sqref="C16:D16"/>
    </sheetView>
  </sheetViews>
  <sheetFormatPr defaultRowHeight="15" x14ac:dyDescent="0.25"/>
  <cols>
    <col min="2" max="2" width="19.5703125" bestFit="1" customWidth="1"/>
    <col min="3" max="3" width="13.85546875" bestFit="1" customWidth="1"/>
    <col min="4" max="4" width="15.7109375" bestFit="1" customWidth="1"/>
    <col min="5" max="5" width="22.85546875" customWidth="1"/>
    <col min="6" max="6" width="10.140625" bestFit="1" customWidth="1"/>
  </cols>
  <sheetData>
    <row r="1" spans="2:6" ht="15.75" thickBot="1" x14ac:dyDescent="0.3"/>
    <row r="2" spans="2:6" ht="18.75" x14ac:dyDescent="0.3">
      <c r="B2" s="30" t="s">
        <v>60</v>
      </c>
      <c r="C2" s="31"/>
      <c r="D2" s="31"/>
      <c r="E2" s="31"/>
      <c r="F2" s="32"/>
    </row>
    <row r="3" spans="2:6" x14ac:dyDescent="0.25">
      <c r="B3" s="18" t="s">
        <v>15</v>
      </c>
      <c r="C3" s="7" t="s">
        <v>16</v>
      </c>
      <c r="D3" s="7" t="s">
        <v>17</v>
      </c>
      <c r="E3" s="7" t="s">
        <v>21</v>
      </c>
      <c r="F3" s="19" t="s">
        <v>0</v>
      </c>
    </row>
    <row r="4" spans="2:6" x14ac:dyDescent="0.25">
      <c r="B4" s="20" t="s">
        <v>50</v>
      </c>
      <c r="C4" s="2">
        <v>1194475</v>
      </c>
      <c r="D4" s="1">
        <v>1233</v>
      </c>
      <c r="E4" s="5"/>
      <c r="F4" s="21" t="s">
        <v>1</v>
      </c>
    </row>
    <row r="5" spans="2:6" x14ac:dyDescent="0.25">
      <c r="B5" s="20" t="s">
        <v>50</v>
      </c>
      <c r="C5" s="2">
        <v>1143521</v>
      </c>
      <c r="D5" s="1">
        <v>1211</v>
      </c>
      <c r="E5" s="5"/>
      <c r="F5" s="21" t="s">
        <v>3</v>
      </c>
    </row>
    <row r="6" spans="2:6" ht="17.25" customHeight="1" x14ac:dyDescent="0.25">
      <c r="B6" s="20" t="s">
        <v>50</v>
      </c>
      <c r="C6" s="2">
        <v>235256295</v>
      </c>
      <c r="D6" s="1">
        <v>16068</v>
      </c>
      <c r="E6" s="6" t="s">
        <v>53</v>
      </c>
      <c r="F6" s="21" t="s">
        <v>4</v>
      </c>
    </row>
    <row r="7" spans="2:6" x14ac:dyDescent="0.25">
      <c r="B7" s="20" t="s">
        <v>50</v>
      </c>
      <c r="C7" s="2">
        <v>1695240</v>
      </c>
      <c r="D7" s="1">
        <v>1328</v>
      </c>
      <c r="E7" s="5"/>
      <c r="F7" s="21" t="s">
        <v>5</v>
      </c>
    </row>
    <row r="8" spans="2:6" x14ac:dyDescent="0.25">
      <c r="B8" s="20" t="s">
        <v>50</v>
      </c>
      <c r="C8" s="2">
        <v>1538213</v>
      </c>
      <c r="D8" s="1">
        <v>1174</v>
      </c>
      <c r="E8" s="5"/>
      <c r="F8" s="21" t="s">
        <v>6</v>
      </c>
    </row>
    <row r="9" spans="2:6" x14ac:dyDescent="0.25">
      <c r="B9" s="20" t="s">
        <v>50</v>
      </c>
      <c r="C9" s="2">
        <v>3478798</v>
      </c>
      <c r="D9" s="1">
        <v>1687</v>
      </c>
      <c r="E9" s="5" t="s">
        <v>22</v>
      </c>
      <c r="F9" s="21" t="s">
        <v>7</v>
      </c>
    </row>
    <row r="10" spans="2:6" x14ac:dyDescent="0.25">
      <c r="B10" s="20" t="s">
        <v>50</v>
      </c>
      <c r="C10" s="2">
        <v>2002098</v>
      </c>
      <c r="D10" s="1">
        <v>1204</v>
      </c>
      <c r="E10" s="5"/>
      <c r="F10" s="21" t="s">
        <v>8</v>
      </c>
    </row>
    <row r="11" spans="2:6" x14ac:dyDescent="0.25">
      <c r="B11" s="20" t="s">
        <v>50</v>
      </c>
      <c r="C11" s="2">
        <v>1595731</v>
      </c>
      <c r="D11" s="1">
        <v>1110</v>
      </c>
      <c r="E11" s="5"/>
      <c r="F11" s="21" t="s">
        <v>9</v>
      </c>
    </row>
    <row r="12" spans="2:6" x14ac:dyDescent="0.25">
      <c r="B12" s="20" t="s">
        <v>50</v>
      </c>
      <c r="C12" s="2">
        <v>3951793</v>
      </c>
      <c r="D12" s="1">
        <v>1632</v>
      </c>
      <c r="E12" s="5" t="s">
        <v>22</v>
      </c>
      <c r="F12" s="21" t="s">
        <v>10</v>
      </c>
    </row>
    <row r="13" spans="2:6" x14ac:dyDescent="0.25">
      <c r="B13" s="20" t="s">
        <v>50</v>
      </c>
      <c r="C13" s="27">
        <v>1728199</v>
      </c>
      <c r="D13" s="28">
        <v>1142</v>
      </c>
      <c r="E13" s="26"/>
      <c r="F13" s="29" t="s">
        <v>26</v>
      </c>
    </row>
    <row r="14" spans="2:6" x14ac:dyDescent="0.25">
      <c r="B14" s="20" t="s">
        <v>50</v>
      </c>
      <c r="C14" s="27">
        <v>1503741</v>
      </c>
      <c r="D14" s="28">
        <v>1078</v>
      </c>
      <c r="E14" s="26"/>
      <c r="F14" s="29" t="s">
        <v>27</v>
      </c>
    </row>
    <row r="15" spans="2:6" x14ac:dyDescent="0.25">
      <c r="B15" s="20" t="s">
        <v>50</v>
      </c>
      <c r="C15" s="27">
        <v>3186945</v>
      </c>
      <c r="D15" s="28">
        <v>1553</v>
      </c>
      <c r="E15" s="5" t="s">
        <v>22</v>
      </c>
      <c r="F15" s="29" t="s">
        <v>28</v>
      </c>
    </row>
    <row r="16" spans="2:6" ht="15.75" thickBot="1" x14ac:dyDescent="0.3">
      <c r="B16" s="39" t="s">
        <v>23</v>
      </c>
      <c r="C16" s="38">
        <f>SUM(C4:C15)</f>
        <v>258275049</v>
      </c>
      <c r="D16" s="38">
        <f>SUM(D4:D15)</f>
        <v>30420</v>
      </c>
      <c r="E16" s="22"/>
      <c r="F16" s="23"/>
    </row>
  </sheetData>
  <mergeCells count="1">
    <mergeCell ref="B2:F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57C3E-3A9E-4233-B32C-5922E6C4E772}">
  <dimension ref="B1:F16"/>
  <sheetViews>
    <sheetView workbookViewId="0">
      <selection activeCell="J29" sqref="J28:J29"/>
    </sheetView>
  </sheetViews>
  <sheetFormatPr defaultRowHeight="15" x14ac:dyDescent="0.25"/>
  <cols>
    <col min="2" max="2" width="19.5703125" bestFit="1" customWidth="1"/>
    <col min="3" max="3" width="13.85546875" bestFit="1" customWidth="1"/>
    <col min="4" max="4" width="15.7109375" bestFit="1" customWidth="1"/>
    <col min="5" max="5" width="23.85546875" customWidth="1"/>
    <col min="6" max="6" width="10.140625" bestFit="1" customWidth="1"/>
  </cols>
  <sheetData>
    <row r="1" spans="2:6" ht="15.75" thickBot="1" x14ac:dyDescent="0.3"/>
    <row r="2" spans="2:6" ht="18.75" x14ac:dyDescent="0.3">
      <c r="B2" s="30" t="s">
        <v>49</v>
      </c>
      <c r="C2" s="31"/>
      <c r="D2" s="31"/>
      <c r="E2" s="31"/>
      <c r="F2" s="32"/>
    </row>
    <row r="3" spans="2:6" x14ac:dyDescent="0.25">
      <c r="B3" s="18" t="s">
        <v>15</v>
      </c>
      <c r="C3" s="7" t="s">
        <v>16</v>
      </c>
      <c r="D3" s="7" t="s">
        <v>17</v>
      </c>
      <c r="E3" s="7" t="s">
        <v>21</v>
      </c>
      <c r="F3" s="19" t="s">
        <v>0</v>
      </c>
    </row>
    <row r="4" spans="2:6" x14ac:dyDescent="0.25">
      <c r="B4" s="20" t="s">
        <v>49</v>
      </c>
      <c r="C4" s="2">
        <v>429889</v>
      </c>
      <c r="D4" s="1">
        <v>582</v>
      </c>
      <c r="E4" s="5"/>
      <c r="F4" s="21" t="s">
        <v>1</v>
      </c>
    </row>
    <row r="5" spans="2:6" x14ac:dyDescent="0.25">
      <c r="B5" s="20" t="s">
        <v>49</v>
      </c>
      <c r="C5" s="2">
        <v>502339</v>
      </c>
      <c r="D5" s="1">
        <v>574</v>
      </c>
      <c r="E5" s="5"/>
      <c r="F5" s="21" t="s">
        <v>3</v>
      </c>
    </row>
    <row r="6" spans="2:6" ht="18" customHeight="1" x14ac:dyDescent="0.25">
      <c r="B6" s="20" t="s">
        <v>49</v>
      </c>
      <c r="C6" s="2">
        <v>128786430</v>
      </c>
      <c r="D6" s="1">
        <v>9427</v>
      </c>
      <c r="E6" s="6" t="s">
        <v>53</v>
      </c>
      <c r="F6" s="21" t="s">
        <v>4</v>
      </c>
    </row>
    <row r="7" spans="2:6" x14ac:dyDescent="0.25">
      <c r="B7" s="20" t="s">
        <v>49</v>
      </c>
      <c r="C7" s="2">
        <v>783238</v>
      </c>
      <c r="D7" s="1">
        <v>639</v>
      </c>
      <c r="E7" s="5"/>
      <c r="F7" s="21" t="s">
        <v>5</v>
      </c>
    </row>
    <row r="8" spans="2:6" x14ac:dyDescent="0.25">
      <c r="B8" s="20" t="s">
        <v>49</v>
      </c>
      <c r="C8" s="2">
        <v>675873</v>
      </c>
      <c r="D8" s="1">
        <v>543</v>
      </c>
      <c r="E8" s="5"/>
      <c r="F8" s="21" t="s">
        <v>6</v>
      </c>
    </row>
    <row r="9" spans="2:6" x14ac:dyDescent="0.25">
      <c r="B9" s="20" t="s">
        <v>49</v>
      </c>
      <c r="C9" s="2">
        <v>2523331</v>
      </c>
      <c r="D9" s="1">
        <v>1037</v>
      </c>
      <c r="E9" s="5" t="s">
        <v>22</v>
      </c>
      <c r="F9" s="21" t="s">
        <v>7</v>
      </c>
    </row>
    <row r="10" spans="2:6" x14ac:dyDescent="0.25">
      <c r="B10" s="20" t="s">
        <v>49</v>
      </c>
      <c r="C10" s="2">
        <v>663724</v>
      </c>
      <c r="D10" s="1">
        <v>555</v>
      </c>
      <c r="E10" s="5"/>
      <c r="F10" s="21" t="s">
        <v>8</v>
      </c>
    </row>
    <row r="11" spans="2:6" x14ac:dyDescent="0.25">
      <c r="B11" s="20" t="s">
        <v>49</v>
      </c>
      <c r="C11" s="2">
        <v>552540</v>
      </c>
      <c r="D11" s="1">
        <v>521</v>
      </c>
      <c r="E11" s="5"/>
      <c r="F11" s="21" t="s">
        <v>9</v>
      </c>
    </row>
    <row r="12" spans="2:6" x14ac:dyDescent="0.25">
      <c r="B12" s="20" t="s">
        <v>49</v>
      </c>
      <c r="C12" s="2">
        <v>2278197</v>
      </c>
      <c r="D12" s="1">
        <v>990</v>
      </c>
      <c r="E12" s="5" t="s">
        <v>22</v>
      </c>
      <c r="F12" s="21" t="s">
        <v>10</v>
      </c>
    </row>
    <row r="13" spans="2:6" x14ac:dyDescent="0.25">
      <c r="B13" s="20" t="s">
        <v>49</v>
      </c>
      <c r="C13" s="27">
        <v>744137</v>
      </c>
      <c r="D13" s="28">
        <v>554</v>
      </c>
      <c r="E13" s="26"/>
      <c r="F13" s="29" t="s">
        <v>26</v>
      </c>
    </row>
    <row r="14" spans="2:6" x14ac:dyDescent="0.25">
      <c r="B14" s="20" t="s">
        <v>49</v>
      </c>
      <c r="C14" s="27">
        <v>744311</v>
      </c>
      <c r="D14" s="28">
        <v>522</v>
      </c>
      <c r="E14" s="26"/>
      <c r="F14" s="29" t="s">
        <v>27</v>
      </c>
    </row>
    <row r="15" spans="2:6" x14ac:dyDescent="0.25">
      <c r="B15" s="20" t="s">
        <v>49</v>
      </c>
      <c r="C15" s="27">
        <v>2351010</v>
      </c>
      <c r="D15" s="28">
        <v>986</v>
      </c>
      <c r="E15" s="5" t="s">
        <v>22</v>
      </c>
      <c r="F15" s="29" t="s">
        <v>28</v>
      </c>
    </row>
    <row r="16" spans="2:6" ht="15.75" thickBot="1" x14ac:dyDescent="0.3">
      <c r="B16" s="39" t="s">
        <v>23</v>
      </c>
      <c r="C16" s="38">
        <f>SUM(C4:C15)</f>
        <v>141035019</v>
      </c>
      <c r="D16" s="38">
        <f>SUM(D4:D15)</f>
        <v>16930</v>
      </c>
      <c r="E16" s="22"/>
      <c r="F16" s="23"/>
    </row>
  </sheetData>
  <mergeCells count="1">
    <mergeCell ref="B2:F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B227-5C76-4E2F-A9EF-87D2677B653D}">
  <dimension ref="B1:F16"/>
  <sheetViews>
    <sheetView workbookViewId="0">
      <selection activeCell="E26" sqref="E26"/>
    </sheetView>
  </sheetViews>
  <sheetFormatPr defaultRowHeight="15" x14ac:dyDescent="0.25"/>
  <cols>
    <col min="2" max="2" width="19.5703125" bestFit="1" customWidth="1"/>
    <col min="3" max="3" width="13.85546875" bestFit="1" customWidth="1"/>
    <col min="4" max="4" width="15.7109375" bestFit="1" customWidth="1"/>
    <col min="5" max="5" width="24" customWidth="1"/>
    <col min="6" max="6" width="10.140625" bestFit="1" customWidth="1"/>
  </cols>
  <sheetData>
    <row r="1" spans="2:6" ht="15.75" thickBot="1" x14ac:dyDescent="0.3"/>
    <row r="2" spans="2:6" ht="18.75" x14ac:dyDescent="0.3">
      <c r="B2" s="30" t="s">
        <v>11</v>
      </c>
      <c r="C2" s="31"/>
      <c r="D2" s="31"/>
      <c r="E2" s="31"/>
      <c r="F2" s="32"/>
    </row>
    <row r="3" spans="2:6" x14ac:dyDescent="0.25">
      <c r="B3" s="18" t="s">
        <v>15</v>
      </c>
      <c r="C3" s="7" t="s">
        <v>16</v>
      </c>
      <c r="D3" s="7" t="s">
        <v>17</v>
      </c>
      <c r="E3" s="7" t="s">
        <v>21</v>
      </c>
      <c r="F3" s="19" t="s">
        <v>0</v>
      </c>
    </row>
    <row r="4" spans="2:6" x14ac:dyDescent="0.25">
      <c r="B4" s="20" t="s">
        <v>11</v>
      </c>
      <c r="C4" s="2">
        <v>130879</v>
      </c>
      <c r="D4" s="1">
        <v>118</v>
      </c>
      <c r="E4" s="5"/>
      <c r="F4" s="21" t="s">
        <v>1</v>
      </c>
    </row>
    <row r="5" spans="2:6" x14ac:dyDescent="0.25">
      <c r="B5" s="20" t="s">
        <v>11</v>
      </c>
      <c r="C5" s="2">
        <v>133633</v>
      </c>
      <c r="D5" s="1">
        <v>110</v>
      </c>
      <c r="E5" s="5"/>
      <c r="F5" s="21" t="s">
        <v>3</v>
      </c>
    </row>
    <row r="6" spans="2:6" x14ac:dyDescent="0.25">
      <c r="B6" s="20" t="s">
        <v>11</v>
      </c>
      <c r="C6" s="2">
        <v>36259706</v>
      </c>
      <c r="D6" s="1">
        <v>2232</v>
      </c>
      <c r="E6" s="6" t="s">
        <v>53</v>
      </c>
      <c r="F6" s="21" t="s">
        <v>4</v>
      </c>
    </row>
    <row r="7" spans="2:6" x14ac:dyDescent="0.25">
      <c r="B7" s="20" t="s">
        <v>11</v>
      </c>
      <c r="C7" s="2">
        <v>244446</v>
      </c>
      <c r="D7" s="1">
        <v>127</v>
      </c>
      <c r="E7" s="5"/>
      <c r="F7" s="21" t="s">
        <v>5</v>
      </c>
    </row>
    <row r="8" spans="2:6" x14ac:dyDescent="0.25">
      <c r="B8" s="20" t="s">
        <v>11</v>
      </c>
      <c r="C8" s="2">
        <v>186909</v>
      </c>
      <c r="D8" s="1">
        <v>105</v>
      </c>
      <c r="E8" s="5"/>
      <c r="F8" s="21" t="s">
        <v>6</v>
      </c>
    </row>
    <row r="9" spans="2:6" x14ac:dyDescent="0.25">
      <c r="B9" s="20" t="s">
        <v>11</v>
      </c>
      <c r="C9" s="2">
        <v>1281354</v>
      </c>
      <c r="D9" s="1">
        <v>303</v>
      </c>
      <c r="E9" s="5" t="s">
        <v>22</v>
      </c>
      <c r="F9" s="21" t="s">
        <v>7</v>
      </c>
    </row>
    <row r="10" spans="2:6" x14ac:dyDescent="0.25">
      <c r="B10" s="20" t="s">
        <v>11</v>
      </c>
      <c r="C10" s="2">
        <v>208948</v>
      </c>
      <c r="D10" s="1">
        <v>118</v>
      </c>
      <c r="E10" s="5"/>
      <c r="F10" s="21" t="s">
        <v>8</v>
      </c>
    </row>
    <row r="11" spans="2:6" x14ac:dyDescent="0.25">
      <c r="B11" s="20" t="s">
        <v>11</v>
      </c>
      <c r="C11" s="2">
        <v>158367</v>
      </c>
      <c r="D11" s="1">
        <v>100</v>
      </c>
      <c r="E11" s="5"/>
      <c r="F11" s="21" t="s">
        <v>9</v>
      </c>
    </row>
    <row r="12" spans="2:6" x14ac:dyDescent="0.25">
      <c r="B12" s="20" t="s">
        <v>11</v>
      </c>
      <c r="C12" s="2">
        <v>1286202</v>
      </c>
      <c r="D12" s="1">
        <v>279</v>
      </c>
      <c r="E12" s="5" t="s">
        <v>22</v>
      </c>
      <c r="F12" s="21" t="s">
        <v>10</v>
      </c>
    </row>
    <row r="13" spans="2:6" x14ac:dyDescent="0.25">
      <c r="B13" s="28" t="s">
        <v>11</v>
      </c>
      <c r="C13" s="27">
        <v>187163</v>
      </c>
      <c r="D13" s="28">
        <v>112</v>
      </c>
      <c r="E13" s="26"/>
      <c r="F13" s="29" t="s">
        <v>26</v>
      </c>
    </row>
    <row r="14" spans="2:6" x14ac:dyDescent="0.25">
      <c r="B14" s="28" t="s">
        <v>11</v>
      </c>
      <c r="C14" s="27">
        <v>314573</v>
      </c>
      <c r="D14" s="28">
        <v>117</v>
      </c>
      <c r="E14" s="26"/>
      <c r="F14" s="29" t="s">
        <v>27</v>
      </c>
    </row>
    <row r="15" spans="2:6" x14ac:dyDescent="0.25">
      <c r="B15" s="28" t="s">
        <v>11</v>
      </c>
      <c r="C15" s="27">
        <v>1275653</v>
      </c>
      <c r="D15" s="28">
        <v>268</v>
      </c>
      <c r="E15" s="5" t="s">
        <v>22</v>
      </c>
      <c r="F15" s="29" t="s">
        <v>28</v>
      </c>
    </row>
    <row r="16" spans="2:6" ht="15.75" thickBot="1" x14ac:dyDescent="0.3">
      <c r="B16" s="39" t="s">
        <v>23</v>
      </c>
      <c r="C16" s="38">
        <f>SUM(C4:C15)</f>
        <v>41667833</v>
      </c>
      <c r="D16" s="38">
        <f>SUM(D4:D15)</f>
        <v>3989</v>
      </c>
      <c r="E16" s="22"/>
      <c r="F16" s="23"/>
    </row>
  </sheetData>
  <mergeCells count="1">
    <mergeCell ref="B2:F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78D7C-A4DF-4F81-A994-A6E3CAC66EA6}">
  <dimension ref="B1:F16"/>
  <sheetViews>
    <sheetView workbookViewId="0">
      <selection activeCell="G30" sqref="G30"/>
    </sheetView>
  </sheetViews>
  <sheetFormatPr defaultRowHeight="15" x14ac:dyDescent="0.25"/>
  <cols>
    <col min="2" max="2" width="19.5703125" bestFit="1" customWidth="1"/>
    <col min="3" max="3" width="13.85546875" bestFit="1" customWidth="1"/>
    <col min="4" max="4" width="15.7109375" bestFit="1" customWidth="1"/>
    <col min="5" max="5" width="23.140625" customWidth="1"/>
    <col min="6" max="6" width="10.140625" bestFit="1" customWidth="1"/>
  </cols>
  <sheetData>
    <row r="1" spans="2:6" ht="15.75" thickBot="1" x14ac:dyDescent="0.3"/>
    <row r="2" spans="2:6" ht="18.75" x14ac:dyDescent="0.3">
      <c r="B2" s="30" t="s">
        <v>56</v>
      </c>
      <c r="C2" s="31"/>
      <c r="D2" s="31"/>
      <c r="E2" s="31"/>
      <c r="F2" s="32"/>
    </row>
    <row r="3" spans="2:6" x14ac:dyDescent="0.25">
      <c r="B3" s="18" t="s">
        <v>15</v>
      </c>
      <c r="C3" s="7" t="s">
        <v>16</v>
      </c>
      <c r="D3" s="7" t="s">
        <v>17</v>
      </c>
      <c r="E3" s="7" t="s">
        <v>21</v>
      </c>
      <c r="F3" s="19" t="s">
        <v>0</v>
      </c>
    </row>
    <row r="4" spans="2:6" x14ac:dyDescent="0.25">
      <c r="B4" s="20" t="s">
        <v>55</v>
      </c>
      <c r="C4" s="2">
        <v>566330</v>
      </c>
      <c r="D4" s="1">
        <v>436</v>
      </c>
      <c r="E4" s="5"/>
      <c r="F4" s="21" t="s">
        <v>1</v>
      </c>
    </row>
    <row r="5" spans="2:6" x14ac:dyDescent="0.25">
      <c r="B5" s="20" t="s">
        <v>55</v>
      </c>
      <c r="C5" s="2">
        <v>474290</v>
      </c>
      <c r="D5" s="1">
        <v>429</v>
      </c>
      <c r="E5" s="5"/>
      <c r="F5" s="21" t="s">
        <v>3</v>
      </c>
    </row>
    <row r="6" spans="2:6" ht="16.5" customHeight="1" x14ac:dyDescent="0.25">
      <c r="B6" s="20" t="s">
        <v>55</v>
      </c>
      <c r="C6" s="2">
        <v>178106921</v>
      </c>
      <c r="D6" s="1">
        <v>10823</v>
      </c>
      <c r="E6" s="6" t="s">
        <v>53</v>
      </c>
      <c r="F6" s="21" t="s">
        <v>4</v>
      </c>
    </row>
    <row r="7" spans="2:6" x14ac:dyDescent="0.25">
      <c r="B7" s="20" t="s">
        <v>55</v>
      </c>
      <c r="C7" s="2">
        <v>1510217</v>
      </c>
      <c r="D7" s="1">
        <v>579</v>
      </c>
      <c r="E7" s="5"/>
      <c r="F7" s="21" t="s">
        <v>5</v>
      </c>
    </row>
    <row r="8" spans="2:6" x14ac:dyDescent="0.25">
      <c r="B8" s="20" t="s">
        <v>55</v>
      </c>
      <c r="C8" s="2">
        <v>923964</v>
      </c>
      <c r="D8" s="1">
        <v>401</v>
      </c>
      <c r="E8" s="5"/>
      <c r="F8" s="21" t="s">
        <v>6</v>
      </c>
    </row>
    <row r="9" spans="2:6" x14ac:dyDescent="0.25">
      <c r="B9" s="20" t="s">
        <v>55</v>
      </c>
      <c r="C9" s="2">
        <v>4814042</v>
      </c>
      <c r="D9" s="1">
        <v>1276</v>
      </c>
      <c r="E9" s="5" t="s">
        <v>22</v>
      </c>
      <c r="F9" s="21" t="s">
        <v>7</v>
      </c>
    </row>
    <row r="10" spans="2:6" x14ac:dyDescent="0.25">
      <c r="B10" s="20" t="s">
        <v>55</v>
      </c>
      <c r="C10" s="2">
        <v>935639</v>
      </c>
      <c r="D10" s="1">
        <v>426</v>
      </c>
      <c r="E10" s="5"/>
      <c r="F10" s="21" t="s">
        <v>8</v>
      </c>
    </row>
    <row r="11" spans="2:6" x14ac:dyDescent="0.25">
      <c r="B11" s="20" t="s">
        <v>55</v>
      </c>
      <c r="C11" s="2">
        <v>579576</v>
      </c>
      <c r="D11" s="1">
        <v>357</v>
      </c>
      <c r="E11" s="5"/>
      <c r="F11" s="21" t="s">
        <v>9</v>
      </c>
    </row>
    <row r="12" spans="2:6" x14ac:dyDescent="0.25">
      <c r="B12" s="20" t="s">
        <v>55</v>
      </c>
      <c r="C12" s="2">
        <v>4877204</v>
      </c>
      <c r="D12" s="1">
        <v>1213</v>
      </c>
      <c r="E12" s="5" t="s">
        <v>22</v>
      </c>
      <c r="F12" s="21" t="s">
        <v>10</v>
      </c>
    </row>
    <row r="13" spans="2:6" x14ac:dyDescent="0.25">
      <c r="B13" s="20" t="s">
        <v>55</v>
      </c>
      <c r="C13" s="27">
        <v>774447</v>
      </c>
      <c r="D13" s="28">
        <v>398</v>
      </c>
      <c r="E13" s="29"/>
      <c r="F13" s="29" t="s">
        <v>26</v>
      </c>
    </row>
    <row r="14" spans="2:6" x14ac:dyDescent="0.25">
      <c r="B14" s="20" t="s">
        <v>55</v>
      </c>
      <c r="C14" s="27">
        <v>839708</v>
      </c>
      <c r="D14" s="28">
        <v>398</v>
      </c>
      <c r="E14" s="29"/>
      <c r="F14" s="29" t="s">
        <v>27</v>
      </c>
    </row>
    <row r="15" spans="2:6" x14ac:dyDescent="0.25">
      <c r="B15" s="20" t="s">
        <v>55</v>
      </c>
      <c r="C15" s="27">
        <v>4946458</v>
      </c>
      <c r="D15" s="28">
        <v>1251</v>
      </c>
      <c r="E15" s="5" t="s">
        <v>22</v>
      </c>
      <c r="F15" s="29" t="s">
        <v>28</v>
      </c>
    </row>
    <row r="16" spans="2:6" ht="15.75" thickBot="1" x14ac:dyDescent="0.3">
      <c r="B16" s="39" t="s">
        <v>23</v>
      </c>
      <c r="C16" s="38">
        <f>SUM(C4:C15)</f>
        <v>199348796</v>
      </c>
      <c r="D16" s="38">
        <f>SUM(D4:D15)</f>
        <v>17987</v>
      </c>
      <c r="E16" s="22"/>
      <c r="F16" s="23"/>
    </row>
  </sheetData>
  <mergeCells count="1">
    <mergeCell ref="B2:F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B5F13-3874-44D4-A802-E2A7729136CD}">
  <dimension ref="B1:F16"/>
  <sheetViews>
    <sheetView workbookViewId="0">
      <selection activeCell="E31" sqref="E30:F31"/>
    </sheetView>
  </sheetViews>
  <sheetFormatPr defaultRowHeight="15" x14ac:dyDescent="0.25"/>
  <cols>
    <col min="2" max="2" width="19" customWidth="1"/>
    <col min="3" max="3" width="13.85546875" bestFit="1" customWidth="1"/>
    <col min="4" max="4" width="15.7109375" bestFit="1" customWidth="1"/>
    <col min="5" max="5" width="26.140625" customWidth="1"/>
    <col min="6" max="6" width="10.140625" bestFit="1" customWidth="1"/>
  </cols>
  <sheetData>
    <row r="1" spans="2:6" ht="15.75" thickBot="1" x14ac:dyDescent="0.3"/>
    <row r="2" spans="2:6" ht="18.75" x14ac:dyDescent="0.3">
      <c r="B2" s="30" t="s">
        <v>29</v>
      </c>
      <c r="C2" s="31"/>
      <c r="D2" s="31"/>
      <c r="E2" s="31"/>
      <c r="F2" s="32"/>
    </row>
    <row r="3" spans="2:6" x14ac:dyDescent="0.25">
      <c r="B3" s="18" t="s">
        <v>15</v>
      </c>
      <c r="C3" s="7" t="s">
        <v>16</v>
      </c>
      <c r="D3" s="7" t="s">
        <v>17</v>
      </c>
      <c r="E3" s="7" t="s">
        <v>21</v>
      </c>
      <c r="F3" s="19" t="s">
        <v>0</v>
      </c>
    </row>
    <row r="4" spans="2:6" x14ac:dyDescent="0.25">
      <c r="B4" s="20" t="s">
        <v>29</v>
      </c>
      <c r="C4" s="2">
        <v>364284</v>
      </c>
      <c r="D4" s="1">
        <v>265</v>
      </c>
      <c r="E4" s="5"/>
      <c r="F4" s="21" t="s">
        <v>1</v>
      </c>
    </row>
    <row r="5" spans="2:6" x14ac:dyDescent="0.25">
      <c r="B5" s="20" t="s">
        <v>29</v>
      </c>
      <c r="C5" s="2">
        <v>348643</v>
      </c>
      <c r="D5" s="1">
        <v>247</v>
      </c>
      <c r="E5" s="5"/>
      <c r="F5" s="21" t="s">
        <v>3</v>
      </c>
    </row>
    <row r="6" spans="2:6" x14ac:dyDescent="0.25">
      <c r="B6" s="20" t="s">
        <v>29</v>
      </c>
      <c r="C6" s="2">
        <v>80549782</v>
      </c>
      <c r="D6" s="1">
        <v>4835</v>
      </c>
      <c r="E6" s="6" t="s">
        <v>53</v>
      </c>
      <c r="F6" s="21" t="s">
        <v>4</v>
      </c>
    </row>
    <row r="7" spans="2:6" x14ac:dyDescent="0.25">
      <c r="B7" s="20" t="s">
        <v>29</v>
      </c>
      <c r="C7" s="2">
        <v>526944</v>
      </c>
      <c r="D7" s="1">
        <v>304</v>
      </c>
      <c r="E7" s="5"/>
      <c r="F7" s="21" t="s">
        <v>5</v>
      </c>
    </row>
    <row r="8" spans="2:6" x14ac:dyDescent="0.25">
      <c r="B8" s="20" t="s">
        <v>29</v>
      </c>
      <c r="C8" s="2">
        <v>401843</v>
      </c>
      <c r="D8" s="1">
        <v>247</v>
      </c>
      <c r="E8" s="5"/>
      <c r="F8" s="21" t="s">
        <v>6</v>
      </c>
    </row>
    <row r="9" spans="2:6" x14ac:dyDescent="0.25">
      <c r="B9" s="20" t="s">
        <v>29</v>
      </c>
      <c r="C9" s="2">
        <v>1913567</v>
      </c>
      <c r="D9" s="1">
        <v>561</v>
      </c>
      <c r="E9" s="5" t="s">
        <v>22</v>
      </c>
      <c r="F9" s="21" t="s">
        <v>7</v>
      </c>
    </row>
    <row r="10" spans="2:6" x14ac:dyDescent="0.25">
      <c r="B10" s="20" t="s">
        <v>29</v>
      </c>
      <c r="C10" s="2">
        <v>613244</v>
      </c>
      <c r="D10" s="1">
        <v>268</v>
      </c>
      <c r="E10" s="5"/>
      <c r="F10" s="21" t="s">
        <v>8</v>
      </c>
    </row>
    <row r="11" spans="2:6" x14ac:dyDescent="0.25">
      <c r="B11" s="20" t="s">
        <v>29</v>
      </c>
      <c r="C11" s="2">
        <v>406372</v>
      </c>
      <c r="D11" s="1">
        <v>231</v>
      </c>
      <c r="E11" s="5"/>
      <c r="F11" s="21" t="s">
        <v>9</v>
      </c>
    </row>
    <row r="12" spans="2:6" x14ac:dyDescent="0.25">
      <c r="B12" s="20" t="s">
        <v>29</v>
      </c>
      <c r="C12" s="2">
        <v>2062872</v>
      </c>
      <c r="D12" s="1">
        <v>542</v>
      </c>
      <c r="E12" s="5" t="s">
        <v>22</v>
      </c>
      <c r="F12" s="21" t="s">
        <v>10</v>
      </c>
    </row>
    <row r="13" spans="2:6" x14ac:dyDescent="0.25">
      <c r="B13" s="20" t="s">
        <v>29</v>
      </c>
      <c r="C13" s="27">
        <v>471450</v>
      </c>
      <c r="D13" s="28">
        <v>249</v>
      </c>
      <c r="E13" s="29"/>
      <c r="F13" s="29" t="s">
        <v>26</v>
      </c>
    </row>
    <row r="14" spans="2:6" x14ac:dyDescent="0.25">
      <c r="B14" s="20" t="s">
        <v>29</v>
      </c>
      <c r="C14" s="27">
        <v>426078</v>
      </c>
      <c r="D14" s="28">
        <v>232</v>
      </c>
      <c r="E14" s="29"/>
      <c r="F14" s="29" t="s">
        <v>27</v>
      </c>
    </row>
    <row r="15" spans="2:6" x14ac:dyDescent="0.25">
      <c r="B15" s="20" t="s">
        <v>29</v>
      </c>
      <c r="C15" s="27">
        <v>2016585</v>
      </c>
      <c r="D15" s="28">
        <v>524</v>
      </c>
      <c r="E15" s="5" t="s">
        <v>22</v>
      </c>
      <c r="F15" s="29" t="s">
        <v>28</v>
      </c>
    </row>
    <row r="16" spans="2:6" ht="15.75" thickBot="1" x14ac:dyDescent="0.3">
      <c r="B16" s="39" t="s">
        <v>23</v>
      </c>
      <c r="C16" s="38">
        <f>SUM(C4:C15)</f>
        <v>90101664</v>
      </c>
      <c r="D16" s="38">
        <f>SUM(D4:D15)</f>
        <v>8505</v>
      </c>
      <c r="E16" s="22"/>
      <c r="F16" s="23"/>
    </row>
  </sheetData>
  <mergeCells count="1">
    <mergeCell ref="B2:F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14D12-DAD7-4D8A-B3D2-837AACF5A873}">
  <dimension ref="B1:F16"/>
  <sheetViews>
    <sheetView workbookViewId="0">
      <selection activeCell="B16" sqref="B16"/>
    </sheetView>
  </sheetViews>
  <sheetFormatPr defaultRowHeight="15" x14ac:dyDescent="0.25"/>
  <cols>
    <col min="2" max="2" width="21.85546875" customWidth="1"/>
    <col min="3" max="3" width="13.85546875" bestFit="1" customWidth="1"/>
    <col min="4" max="4" width="15.7109375" bestFit="1" customWidth="1"/>
    <col min="5" max="5" width="23.7109375" customWidth="1"/>
    <col min="6" max="6" width="10.140625" bestFit="1" customWidth="1"/>
  </cols>
  <sheetData>
    <row r="1" spans="2:6" ht="15.75" thickBot="1" x14ac:dyDescent="0.3"/>
    <row r="2" spans="2:6" ht="18.75" x14ac:dyDescent="0.3">
      <c r="B2" s="30" t="s">
        <v>58</v>
      </c>
      <c r="C2" s="31"/>
      <c r="D2" s="31"/>
      <c r="E2" s="31"/>
      <c r="F2" s="32"/>
    </row>
    <row r="3" spans="2:6" x14ac:dyDescent="0.25">
      <c r="B3" s="18" t="s">
        <v>15</v>
      </c>
      <c r="C3" s="7" t="s">
        <v>16</v>
      </c>
      <c r="D3" s="7" t="s">
        <v>17</v>
      </c>
      <c r="E3" s="7" t="s">
        <v>21</v>
      </c>
      <c r="F3" s="19" t="s">
        <v>0</v>
      </c>
    </row>
    <row r="4" spans="2:6" x14ac:dyDescent="0.25">
      <c r="B4" s="20" t="s">
        <v>54</v>
      </c>
      <c r="C4" s="2">
        <v>15115718</v>
      </c>
      <c r="D4" s="1">
        <v>7581</v>
      </c>
      <c r="E4" s="5"/>
      <c r="F4" s="21" t="s">
        <v>1</v>
      </c>
    </row>
    <row r="5" spans="2:6" x14ac:dyDescent="0.25">
      <c r="B5" s="20" t="s">
        <v>54</v>
      </c>
      <c r="C5" s="2">
        <v>4133663</v>
      </c>
      <c r="D5" s="1">
        <v>7038</v>
      </c>
      <c r="E5" s="5"/>
      <c r="F5" s="21" t="s">
        <v>3</v>
      </c>
    </row>
    <row r="6" spans="2:6" ht="15.75" customHeight="1" x14ac:dyDescent="0.25">
      <c r="B6" s="20" t="s">
        <v>54</v>
      </c>
      <c r="C6" s="2">
        <v>2191093215</v>
      </c>
      <c r="D6" s="1">
        <v>229126</v>
      </c>
      <c r="E6" s="6" t="s">
        <v>53</v>
      </c>
      <c r="F6" s="21" t="s">
        <v>4</v>
      </c>
    </row>
    <row r="7" spans="2:6" x14ac:dyDescent="0.25">
      <c r="B7" s="20" t="s">
        <v>54</v>
      </c>
      <c r="C7" s="2">
        <v>7141951</v>
      </c>
      <c r="D7" s="1">
        <v>8468</v>
      </c>
      <c r="E7" s="5"/>
      <c r="F7" s="21" t="s">
        <v>5</v>
      </c>
    </row>
    <row r="8" spans="2:6" x14ac:dyDescent="0.25">
      <c r="B8" s="20" t="s">
        <v>54</v>
      </c>
      <c r="C8" s="2">
        <v>6700950</v>
      </c>
      <c r="D8" s="1">
        <v>5074</v>
      </c>
      <c r="E8" s="5"/>
      <c r="F8" s="21" t="s">
        <v>6</v>
      </c>
    </row>
    <row r="9" spans="2:6" x14ac:dyDescent="0.25">
      <c r="B9" s="20" t="s">
        <v>54</v>
      </c>
      <c r="C9" s="2">
        <v>236359406</v>
      </c>
      <c r="D9" s="1">
        <v>87696</v>
      </c>
      <c r="E9" s="5" t="s">
        <v>22</v>
      </c>
      <c r="F9" s="21" t="s">
        <v>7</v>
      </c>
    </row>
    <row r="10" spans="2:6" x14ac:dyDescent="0.25">
      <c r="B10" s="20" t="s">
        <v>54</v>
      </c>
      <c r="C10" s="2">
        <v>18585653</v>
      </c>
      <c r="D10" s="1">
        <v>8866</v>
      </c>
      <c r="E10" s="5"/>
      <c r="F10" s="21" t="s">
        <v>8</v>
      </c>
    </row>
    <row r="11" spans="2:6" x14ac:dyDescent="0.25">
      <c r="B11" s="20" t="s">
        <v>54</v>
      </c>
      <c r="C11" s="2">
        <v>5124941</v>
      </c>
      <c r="D11" s="1">
        <v>3478</v>
      </c>
      <c r="E11" s="5"/>
      <c r="F11" s="21" t="s">
        <v>9</v>
      </c>
    </row>
    <row r="12" spans="2:6" x14ac:dyDescent="0.25">
      <c r="B12" s="20" t="s">
        <v>54</v>
      </c>
      <c r="C12" s="2">
        <v>228047490</v>
      </c>
      <c r="D12" s="1">
        <v>77211</v>
      </c>
      <c r="E12" s="5" t="s">
        <v>22</v>
      </c>
      <c r="F12" s="21" t="s">
        <v>10</v>
      </c>
    </row>
    <row r="13" spans="2:6" x14ac:dyDescent="0.25">
      <c r="B13" s="20" t="s">
        <v>54</v>
      </c>
      <c r="C13" s="27">
        <v>20232764</v>
      </c>
      <c r="D13" s="28">
        <v>8665</v>
      </c>
      <c r="E13" s="29"/>
      <c r="F13" s="29" t="s">
        <v>26</v>
      </c>
    </row>
    <row r="14" spans="2:6" x14ac:dyDescent="0.25">
      <c r="B14" s="20" t="s">
        <v>54</v>
      </c>
      <c r="C14" s="27">
        <v>17563351</v>
      </c>
      <c r="D14" s="28">
        <v>6699</v>
      </c>
      <c r="E14" s="29"/>
      <c r="F14" s="29" t="s">
        <v>27</v>
      </c>
    </row>
    <row r="15" spans="2:6" x14ac:dyDescent="0.25">
      <c r="B15" s="20" t="s">
        <v>54</v>
      </c>
      <c r="C15" s="27">
        <v>236562909</v>
      </c>
      <c r="D15" s="28">
        <v>77937</v>
      </c>
      <c r="E15" s="5" t="s">
        <v>22</v>
      </c>
      <c r="F15" s="29" t="s">
        <v>28</v>
      </c>
    </row>
    <row r="16" spans="2:6" ht="15.75" thickBot="1" x14ac:dyDescent="0.3">
      <c r="B16" s="39" t="s">
        <v>23</v>
      </c>
      <c r="C16" s="38">
        <f>SUM(C4:C15)</f>
        <v>2986662011</v>
      </c>
      <c r="D16" s="38">
        <f>SUM(D4:D15)</f>
        <v>527839</v>
      </c>
      <c r="E16" s="22"/>
      <c r="F16" s="23"/>
    </row>
  </sheetData>
  <mergeCells count="1">
    <mergeCell ref="B2:F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16</vt:i4>
      </vt:variant>
    </vt:vector>
  </HeadingPairs>
  <TitlesOfParts>
    <vt:vector size="16" baseType="lpstr">
      <vt:lpstr>Premieför Summering</vt:lpstr>
      <vt:lpstr>Alecta</vt:lpstr>
      <vt:lpstr>AMF Fond</vt:lpstr>
      <vt:lpstr>AMF Liv</vt:lpstr>
      <vt:lpstr>Folksam LO Fond</vt:lpstr>
      <vt:lpstr>Futur Pension</vt:lpstr>
      <vt:lpstr>Handelsbanken Fond</vt:lpstr>
      <vt:lpstr>KPA Pension Fond</vt:lpstr>
      <vt:lpstr>KPA Pension Passivt val</vt:lpstr>
      <vt:lpstr>KPA Pension Trad</vt:lpstr>
      <vt:lpstr>LF Fond</vt:lpstr>
      <vt:lpstr>Nordea Fond</vt:lpstr>
      <vt:lpstr>SEB Fond</vt:lpstr>
      <vt:lpstr>Skandia Liv</vt:lpstr>
      <vt:lpstr>Svenska Lärarfonder</vt:lpstr>
      <vt:lpstr>Swedbank Fond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Daiva Mills</cp:lastModifiedBy>
  <dcterms:created xsi:type="dcterms:W3CDTF">2021-10-14T10:27:55Z</dcterms:created>
  <dcterms:modified xsi:type="dcterms:W3CDTF">2022-02-24T09:20:22Z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MSIP_Label_0d842a68-ad7d-4a83-8399-dc200610c472_Enabled">
    <vt:lpwstr>true</vt:lpwstr>
  </property>
  <property fmtid="{D5CDD505-2E9C-101B-9397-08002B2CF9AE}" pid="5" name="MSIP_Label_0d842a68-ad7d-4a83-8399-dc200610c472_SetDate">
    <vt:lpwstr>2021-10-18T16:13:09Z</vt:lpwstr>
  </property>
  <property fmtid="{D5CDD505-2E9C-101B-9397-08002B2CF9AE}" pid="6" name="MSIP_Label_0d842a68-ad7d-4a83-8399-dc200610c472_Method">
    <vt:lpwstr>Standard</vt:lpwstr>
  </property>
  <property fmtid="{D5CDD505-2E9C-101B-9397-08002B2CF9AE}" pid="7" name="MSIP_Label_0d842a68-ad7d-4a83-8399-dc200610c472_Name">
    <vt:lpwstr>0d842a68-ad7d-4a83-8399-dc200610c472</vt:lpwstr>
  </property>
  <property fmtid="{D5CDD505-2E9C-101B-9397-08002B2CF9AE}" pid="8" name="MSIP_Label_0d842a68-ad7d-4a83-8399-dc200610c472_SiteId">
    <vt:lpwstr>eead8bce-d10f-4053-bb3e-de872734ffd5</vt:lpwstr>
  </property>
  <property fmtid="{D5CDD505-2E9C-101B-9397-08002B2CF9AE}" pid="9" name="MSIP_Label_0d842a68-ad7d-4a83-8399-dc200610c472_ActionId">
    <vt:lpwstr>aeba405e-5953-44d9-ac69-d54c95ffa572</vt:lpwstr>
  </property>
  <property fmtid="{D5CDD505-2E9C-101B-9397-08002B2CF9AE}" pid="10" name="MSIP_Label_0d842a68-ad7d-4a83-8399-dc200610c472_ContentBits">
    <vt:lpwstr>0</vt:lpwstr>
  </property>
</Properties>
</file>